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946" activeTab="9"/>
  </bookViews>
  <sheets>
    <sheet name="4КЛ Ж" sheetId="18" r:id="rId1"/>
    <sheet name="4КЛ М" sheetId="17" r:id="rId2"/>
    <sheet name="3КЛ Ю 16-18 " sheetId="13" r:id="rId3"/>
    <sheet name="3КЛ Ю 14-15 " sheetId="16" r:id="rId4"/>
    <sheet name="3КЛ Д 16-18 " sheetId="14" r:id="rId5"/>
    <sheet name="3КЛ Д 14-15 " sheetId="15" r:id="rId6"/>
    <sheet name="2КЛ Ю 16-18" sheetId="12" r:id="rId7"/>
    <sheet name="2КЛ Ю 14-15" sheetId="9" r:id="rId8"/>
    <sheet name="2КЛ М 12-13 " sheetId="7" r:id="rId9"/>
    <sheet name="2КЛ М 10-11 " sheetId="6" r:id="rId10"/>
    <sheet name="2КЛ Д 16-18" sheetId="11" r:id="rId11"/>
    <sheet name="2КЛ Д 14-15" sheetId="10" r:id="rId12"/>
    <sheet name="2КЛ  д 12-13" sheetId="8" r:id="rId13"/>
    <sheet name="2КЛ Д 10-11" sheetId="1" r:id="rId14"/>
  </sheets>
  <calcPr calcId="145621"/>
</workbook>
</file>

<file path=xl/calcChain.xml><?xml version="1.0" encoding="utf-8"?>
<calcChain xmlns="http://schemas.openxmlformats.org/spreadsheetml/2006/main">
  <c r="K42" i="13" l="1"/>
  <c r="L42" i="13" s="1"/>
  <c r="K41" i="13"/>
  <c r="L41" i="13" s="1"/>
  <c r="K40" i="13"/>
  <c r="L40" i="13" s="1"/>
  <c r="K39" i="13"/>
  <c r="L39" i="13" s="1"/>
  <c r="K38" i="13"/>
  <c r="L38" i="13" s="1"/>
  <c r="K37" i="13"/>
  <c r="L37" i="13" s="1"/>
  <c r="K36" i="13"/>
  <c r="L36" i="13" s="1"/>
  <c r="K35" i="13"/>
  <c r="L35" i="13" s="1"/>
  <c r="K34" i="13"/>
  <c r="L34" i="13" s="1"/>
  <c r="K33" i="13"/>
  <c r="L33" i="13" s="1"/>
  <c r="K31" i="13"/>
  <c r="L31" i="13" s="1"/>
  <c r="K30" i="13"/>
  <c r="L30" i="13" s="1"/>
  <c r="K28" i="13"/>
  <c r="L28" i="13" s="1"/>
  <c r="K27" i="13"/>
  <c r="L27" i="13" s="1"/>
  <c r="K26" i="13"/>
  <c r="L26" i="13" s="1"/>
  <c r="K25" i="13"/>
  <c r="L25" i="13" s="1"/>
  <c r="K24" i="13"/>
  <c r="L24" i="13" s="1"/>
  <c r="K23" i="13"/>
  <c r="K22" i="13"/>
  <c r="L22" i="13" s="1"/>
  <c r="K29" i="13"/>
  <c r="L29" i="13" s="1"/>
  <c r="K21" i="13"/>
  <c r="L13" i="13" s="1"/>
  <c r="K32" i="13"/>
  <c r="L32" i="13" s="1"/>
  <c r="J42" i="13"/>
  <c r="J41" i="13"/>
  <c r="J40" i="13"/>
  <c r="J39" i="13"/>
  <c r="J38" i="13"/>
  <c r="J37" i="13"/>
  <c r="J36" i="13"/>
  <c r="J35" i="13"/>
  <c r="J34" i="13"/>
  <c r="J33" i="13"/>
  <c r="J31" i="13"/>
  <c r="J30" i="13"/>
  <c r="L21" i="13" l="1"/>
  <c r="L18" i="13"/>
  <c r="L19" i="13"/>
  <c r="L17" i="13"/>
  <c r="L14" i="13"/>
  <c r="L20" i="13"/>
  <c r="L16" i="13"/>
  <c r="L15" i="13"/>
  <c r="K36" i="10"/>
  <c r="L36" i="10" s="1"/>
  <c r="K34" i="10"/>
  <c r="L34" i="10" s="1"/>
  <c r="K32" i="10"/>
  <c r="L32" i="10" s="1"/>
  <c r="K31" i="10"/>
  <c r="L31" i="10" s="1"/>
  <c r="K30" i="10"/>
  <c r="L30" i="10" s="1"/>
  <c r="K28" i="10"/>
  <c r="L28" i="10" s="1"/>
  <c r="K27" i="10"/>
  <c r="L27" i="10" s="1"/>
  <c r="K25" i="10"/>
  <c r="L25" i="10" s="1"/>
  <c r="K23" i="10"/>
  <c r="L23" i="10" s="1"/>
  <c r="K22" i="10"/>
  <c r="L22" i="10" s="1"/>
  <c r="K35" i="10"/>
  <c r="L35" i="10" s="1"/>
  <c r="K33" i="10"/>
  <c r="L33" i="10" s="1"/>
  <c r="K21" i="10"/>
  <c r="L21" i="10" s="1"/>
  <c r="K20" i="10"/>
  <c r="L20" i="10" s="1"/>
  <c r="K29" i="10"/>
  <c r="L29" i="10" s="1"/>
  <c r="K19" i="10"/>
  <c r="L19" i="10" s="1"/>
  <c r="K18" i="10"/>
  <c r="L18" i="10" s="1"/>
  <c r="K17" i="10"/>
  <c r="L17" i="10" s="1"/>
  <c r="K26" i="10"/>
  <c r="L26" i="10" s="1"/>
  <c r="K24" i="10"/>
  <c r="L24" i="10" s="1"/>
  <c r="K13" i="10"/>
  <c r="L14" i="10" s="1"/>
  <c r="K16" i="10"/>
  <c r="L16" i="10" s="1"/>
  <c r="J36" i="10"/>
  <c r="J34" i="10"/>
  <c r="J32" i="10"/>
  <c r="J31" i="10"/>
  <c r="J30" i="10"/>
  <c r="J28" i="10"/>
  <c r="K20" i="1"/>
  <c r="L20" i="1" s="1"/>
  <c r="K18" i="1"/>
  <c r="L18" i="1" s="1"/>
  <c r="K22" i="1"/>
  <c r="L22" i="1" s="1"/>
  <c r="K17" i="1"/>
  <c r="L17" i="1" s="1"/>
  <c r="K21" i="1"/>
  <c r="L21" i="1" s="1"/>
  <c r="K16" i="1"/>
  <c r="L15" i="1" s="1"/>
  <c r="K19" i="1"/>
  <c r="L19" i="1" s="1"/>
  <c r="K19" i="11"/>
  <c r="K15" i="11"/>
  <c r="L15" i="11" s="1"/>
  <c r="K18" i="11"/>
  <c r="K17" i="11"/>
  <c r="L17" i="11" s="1"/>
  <c r="K16" i="11"/>
  <c r="K14" i="11"/>
  <c r="L13" i="11" s="1"/>
  <c r="J40" i="8"/>
  <c r="J39" i="8"/>
  <c r="J38" i="8"/>
  <c r="J36" i="8"/>
  <c r="K34" i="8"/>
  <c r="K31" i="8"/>
  <c r="K30" i="8"/>
  <c r="K29" i="8"/>
  <c r="K28" i="8"/>
  <c r="K26" i="8"/>
  <c r="K24" i="8"/>
  <c r="K33" i="8"/>
  <c r="K37" i="8"/>
  <c r="K35" i="8"/>
  <c r="K32" i="8"/>
  <c r="K25" i="8"/>
  <c r="K23" i="8"/>
  <c r="K22" i="8"/>
  <c r="K21" i="8"/>
  <c r="L39" i="8" s="1"/>
  <c r="J34" i="8"/>
  <c r="J31" i="8"/>
  <c r="J30" i="8"/>
  <c r="J29" i="8"/>
  <c r="J28" i="8"/>
  <c r="J26" i="8"/>
  <c r="L13" i="10" l="1"/>
  <c r="L14" i="1"/>
  <c r="L16" i="1"/>
  <c r="L13" i="1"/>
  <c r="L16" i="11"/>
  <c r="L14" i="11"/>
  <c r="L19" i="11"/>
  <c r="L18" i="11"/>
  <c r="L40" i="8"/>
  <c r="L38" i="8"/>
  <c r="L22" i="8"/>
  <c r="L25" i="8"/>
  <c r="L35" i="8"/>
  <c r="L33" i="8"/>
  <c r="L26" i="8"/>
  <c r="L29" i="8"/>
  <c r="L31" i="8"/>
  <c r="L36" i="8"/>
  <c r="L13" i="8"/>
  <c r="L34" i="8"/>
  <c r="L30" i="8"/>
  <c r="L28" i="8"/>
  <c r="L24" i="8"/>
  <c r="L37" i="8"/>
  <c r="L32" i="8"/>
  <c r="L23" i="8"/>
  <c r="L21" i="8"/>
  <c r="L18" i="8"/>
  <c r="L16" i="8"/>
  <c r="L15" i="8"/>
  <c r="L20" i="8"/>
  <c r="L17" i="8"/>
  <c r="L27" i="8"/>
  <c r="L14" i="8"/>
  <c r="K26" i="6"/>
  <c r="L26" i="6" s="1"/>
  <c r="K24" i="6"/>
  <c r="L24" i="6" s="1"/>
  <c r="K22" i="6"/>
  <c r="L22" i="6" s="1"/>
  <c r="K28" i="6"/>
  <c r="L28" i="6" s="1"/>
  <c r="K27" i="6"/>
  <c r="L27" i="6" s="1"/>
  <c r="K23" i="6"/>
  <c r="L23" i="6" s="1"/>
  <c r="K21" i="6"/>
  <c r="L21" i="6" s="1"/>
  <c r="K25" i="6"/>
  <c r="L25" i="6" s="1"/>
  <c r="K20" i="6"/>
  <c r="L20" i="6" s="1"/>
  <c r="K18" i="6"/>
  <c r="L18" i="6" s="1"/>
  <c r="K17" i="6"/>
  <c r="L13" i="6" s="1"/>
  <c r="L12" i="16"/>
  <c r="L13" i="16"/>
  <c r="L14" i="16"/>
  <c r="L15" i="16"/>
  <c r="K40" i="7"/>
  <c r="K39" i="7"/>
  <c r="K38" i="7"/>
  <c r="K37" i="7"/>
  <c r="K35" i="7"/>
  <c r="K32" i="7"/>
  <c r="K31" i="7"/>
  <c r="K30" i="7"/>
  <c r="K29" i="7"/>
  <c r="K28" i="7"/>
  <c r="K27" i="7"/>
  <c r="K34" i="7"/>
  <c r="K36" i="7"/>
  <c r="K26" i="7"/>
  <c r="K24" i="7"/>
  <c r="K33" i="7"/>
  <c r="K20" i="7"/>
  <c r="K23" i="7"/>
  <c r="K22" i="7"/>
  <c r="K19" i="7"/>
  <c r="K25" i="7"/>
  <c r="L25" i="7" s="1"/>
  <c r="J40" i="7"/>
  <c r="J39" i="7"/>
  <c r="J38" i="7"/>
  <c r="J37" i="7"/>
  <c r="J35" i="7"/>
  <c r="J32" i="7"/>
  <c r="J31" i="7"/>
  <c r="J30" i="7"/>
  <c r="J29" i="7"/>
  <c r="J28" i="7"/>
  <c r="K48" i="9"/>
  <c r="K47" i="9"/>
  <c r="K44" i="9"/>
  <c r="K41" i="9"/>
  <c r="K39" i="9"/>
  <c r="K38" i="9"/>
  <c r="K37" i="9"/>
  <c r="K35" i="9"/>
  <c r="K33" i="9"/>
  <c r="K30" i="9"/>
  <c r="L30" i="9" s="1"/>
  <c r="K27" i="9"/>
  <c r="L13" i="9" s="1"/>
  <c r="J48" i="9"/>
  <c r="J47" i="9"/>
  <c r="J44" i="9"/>
  <c r="J41" i="9"/>
  <c r="J39" i="9"/>
  <c r="J38" i="9"/>
  <c r="J37" i="9"/>
  <c r="J35" i="9"/>
  <c r="J33" i="9"/>
  <c r="J30" i="9"/>
  <c r="J27" i="9"/>
  <c r="L13" i="12"/>
  <c r="L14" i="12"/>
  <c r="L17" i="12"/>
  <c r="L15" i="12"/>
  <c r="L16" i="12"/>
  <c r="L18" i="12"/>
  <c r="L21" i="12"/>
  <c r="L19" i="12"/>
  <c r="L20" i="12"/>
  <c r="L22" i="12"/>
  <c r="L23" i="12"/>
  <c r="L25" i="12"/>
  <c r="L26" i="12"/>
  <c r="L24" i="12"/>
  <c r="L13" i="14"/>
  <c r="L14" i="14"/>
  <c r="L17" i="14"/>
  <c r="L16" i="14"/>
  <c r="L18" i="14"/>
  <c r="L19" i="14"/>
  <c r="L15" i="14"/>
  <c r="L20" i="14"/>
  <c r="L21" i="14"/>
  <c r="L22" i="14"/>
  <c r="L23" i="14"/>
  <c r="L17" i="6" l="1"/>
  <c r="L15" i="6"/>
  <c r="L14" i="6"/>
  <c r="L16" i="6"/>
  <c r="L19" i="6"/>
  <c r="L33" i="9"/>
  <c r="L37" i="9"/>
  <c r="L39" i="9"/>
  <c r="L44" i="9"/>
  <c r="L48" i="9"/>
  <c r="L13" i="7"/>
  <c r="L23" i="7"/>
  <c r="L33" i="7"/>
  <c r="L26" i="7"/>
  <c r="L34" i="7"/>
  <c r="L28" i="7"/>
  <c r="L30" i="7"/>
  <c r="L32" i="7"/>
  <c r="L37" i="7"/>
  <c r="L39" i="7"/>
  <c r="L35" i="9"/>
  <c r="L38" i="9"/>
  <c r="L41" i="9"/>
  <c r="L47" i="9"/>
  <c r="L20" i="7"/>
  <c r="L24" i="7"/>
  <c r="L36" i="7"/>
  <c r="L27" i="7"/>
  <c r="L29" i="7"/>
  <c r="L31" i="7"/>
  <c r="L35" i="7"/>
  <c r="L38" i="7"/>
  <c r="L40" i="7"/>
  <c r="L27" i="9"/>
  <c r="L29" i="9"/>
  <c r="L28" i="9"/>
  <c r="L50" i="9"/>
  <c r="L26" i="9"/>
  <c r="L45" i="9"/>
  <c r="L23" i="9"/>
  <c r="L34" i="9"/>
  <c r="L42" i="9"/>
  <c r="L18" i="9"/>
  <c r="L22" i="9"/>
  <c r="L21" i="9"/>
  <c r="L17" i="9"/>
  <c r="L14" i="9"/>
  <c r="L46" i="9"/>
  <c r="L32" i="9"/>
  <c r="L31" i="9"/>
  <c r="L49" i="9"/>
  <c r="L25" i="9"/>
  <c r="L43" i="9"/>
  <c r="L19" i="9"/>
  <c r="L24" i="9"/>
  <c r="L40" i="9"/>
  <c r="L20" i="9"/>
  <c r="L36" i="9"/>
  <c r="L16" i="9"/>
  <c r="L15" i="9"/>
  <c r="L19" i="7"/>
  <c r="L21" i="7"/>
  <c r="L16" i="7"/>
  <c r="L15" i="7"/>
  <c r="L14" i="7"/>
  <c r="L18" i="7"/>
  <c r="L17" i="7"/>
  <c r="L13" i="18"/>
  <c r="L14" i="18"/>
  <c r="L15" i="18"/>
  <c r="L18" i="18"/>
  <c r="L19" i="18"/>
  <c r="L16" i="18"/>
  <c r="L20" i="18"/>
  <c r="L17" i="18"/>
  <c r="L21" i="18"/>
  <c r="L13" i="17" l="1"/>
  <c r="L18" i="17"/>
  <c r="L17" i="17"/>
  <c r="L15" i="17"/>
  <c r="L16" i="17"/>
  <c r="L14" i="17"/>
  <c r="L19" i="17"/>
  <c r="L20" i="17"/>
  <c r="L21" i="17"/>
  <c r="L22" i="17"/>
  <c r="L23" i="17"/>
  <c r="L24" i="17"/>
  <c r="J46" i="9" l="1"/>
  <c r="J29" i="9"/>
  <c r="J23" i="9" l="1"/>
  <c r="J43" i="9"/>
  <c r="J45" i="9"/>
  <c r="J25" i="9"/>
  <c r="J26" i="9"/>
  <c r="J49" i="9"/>
  <c r="J50" i="9"/>
  <c r="J31" i="9"/>
  <c r="J28" i="9"/>
  <c r="J32" i="9"/>
  <c r="J25" i="13" l="1"/>
  <c r="J26" i="13"/>
  <c r="J27" i="13"/>
  <c r="J28" i="13"/>
  <c r="J21" i="18" l="1"/>
  <c r="J17" i="18"/>
  <c r="J20" i="18"/>
  <c r="J16" i="18"/>
  <c r="J19" i="18"/>
  <c r="J18" i="18"/>
  <c r="J15" i="18"/>
  <c r="J14" i="18"/>
  <c r="J13" i="18"/>
  <c r="J24" i="17"/>
  <c r="J23" i="17"/>
  <c r="J22" i="17"/>
  <c r="J21" i="17"/>
  <c r="J20" i="17"/>
  <c r="J19" i="17"/>
  <c r="J14" i="17"/>
  <c r="J16" i="17"/>
  <c r="J15" i="17"/>
  <c r="J17" i="17"/>
  <c r="J18" i="17"/>
  <c r="J13" i="17"/>
  <c r="J13" i="16"/>
  <c r="J15" i="16"/>
  <c r="J14" i="16"/>
  <c r="J12" i="16"/>
  <c r="J16" i="15"/>
  <c r="J15" i="15"/>
  <c r="J14" i="15"/>
  <c r="J13" i="15"/>
  <c r="J23" i="14"/>
  <c r="J22" i="14"/>
  <c r="J21" i="14"/>
  <c r="J20" i="14"/>
  <c r="J15" i="14"/>
  <c r="J19" i="14"/>
  <c r="J18" i="14"/>
  <c r="J16" i="14"/>
  <c r="J17" i="14"/>
  <c r="J14" i="14"/>
  <c r="J13" i="14"/>
  <c r="J24" i="13"/>
  <c r="J23" i="13"/>
  <c r="J22" i="13"/>
  <c r="J29" i="13"/>
  <c r="J21" i="13"/>
  <c r="J32" i="13"/>
  <c r="J18" i="13"/>
  <c r="J20" i="13"/>
  <c r="J19" i="13"/>
  <c r="J16" i="13"/>
  <c r="J17" i="13"/>
  <c r="J15" i="13"/>
  <c r="J14" i="13"/>
  <c r="J13" i="13"/>
  <c r="J24" i="12"/>
  <c r="J26" i="12"/>
  <c r="J25" i="12"/>
  <c r="J23" i="12"/>
  <c r="J22" i="12"/>
  <c r="J20" i="12"/>
  <c r="J19" i="12"/>
  <c r="J21" i="12"/>
  <c r="J18" i="12"/>
  <c r="J16" i="12"/>
  <c r="J15" i="12"/>
  <c r="J17" i="12"/>
  <c r="J14" i="12"/>
  <c r="J13" i="12"/>
  <c r="J19" i="11"/>
  <c r="J15" i="11"/>
  <c r="J18" i="11"/>
  <c r="J17" i="11"/>
  <c r="J16" i="11"/>
  <c r="J14" i="11"/>
  <c r="J13" i="11"/>
  <c r="J27" i="10"/>
  <c r="J25" i="10"/>
  <c r="J23" i="10"/>
  <c r="J22" i="10"/>
  <c r="J35" i="10"/>
  <c r="J33" i="10"/>
  <c r="J21" i="10"/>
  <c r="J20" i="10"/>
  <c r="J29" i="10"/>
  <c r="J19" i="10"/>
  <c r="J18" i="10"/>
  <c r="J17" i="10"/>
  <c r="J26" i="10"/>
  <c r="J24" i="10"/>
  <c r="J13" i="10"/>
  <c r="J16" i="10"/>
  <c r="J15" i="10"/>
  <c r="J14" i="10"/>
  <c r="J19" i="9"/>
  <c r="J34" i="9"/>
  <c r="J24" i="9"/>
  <c r="J42" i="9"/>
  <c r="J40" i="9"/>
  <c r="J18" i="9"/>
  <c r="J20" i="9"/>
  <c r="J22" i="9"/>
  <c r="J36" i="9"/>
  <c r="J21" i="9"/>
  <c r="J16" i="9"/>
  <c r="J17" i="9"/>
  <c r="J15" i="9"/>
  <c r="J14" i="9"/>
  <c r="J13" i="9"/>
  <c r="J24" i="8"/>
  <c r="J33" i="8"/>
  <c r="J37" i="8"/>
  <c r="J35" i="8"/>
  <c r="J32" i="8"/>
  <c r="J25" i="8"/>
  <c r="J23" i="8"/>
  <c r="J22" i="8"/>
  <c r="J21" i="8"/>
  <c r="J20" i="8"/>
  <c r="J19" i="8"/>
  <c r="J17" i="8"/>
  <c r="J18" i="8"/>
  <c r="J27" i="8"/>
  <c r="J16" i="8"/>
  <c r="J14" i="8"/>
  <c r="J15" i="8"/>
  <c r="J13" i="8"/>
  <c r="J27" i="7"/>
  <c r="J34" i="7"/>
  <c r="J36" i="7"/>
  <c r="J26" i="7"/>
  <c r="J24" i="7"/>
  <c r="J33" i="7"/>
  <c r="J20" i="7"/>
  <c r="J23" i="7"/>
  <c r="J22" i="7"/>
  <c r="J19" i="7"/>
  <c r="J25" i="7"/>
  <c r="J21" i="7"/>
  <c r="J18" i="7"/>
  <c r="J16" i="7"/>
  <c r="J17" i="7"/>
  <c r="J15" i="7"/>
  <c r="J13" i="7"/>
  <c r="J14" i="7"/>
  <c r="J26" i="6"/>
  <c r="J24" i="6"/>
  <c r="J22" i="6"/>
  <c r="J28" i="6"/>
  <c r="J27" i="6"/>
  <c r="J23" i="6"/>
  <c r="J21" i="6"/>
  <c r="J25" i="6"/>
  <c r="J20" i="6"/>
  <c r="J18" i="6"/>
  <c r="J17" i="6"/>
  <c r="J16" i="6"/>
  <c r="J15" i="6"/>
  <c r="J19" i="6"/>
  <c r="J14" i="6"/>
  <c r="J13" i="6"/>
  <c r="J15" i="1" l="1"/>
  <c r="J14" i="1"/>
  <c r="J13" i="1"/>
  <c r="J19" i="1"/>
  <c r="J16" i="1"/>
  <c r="J21" i="1"/>
  <c r="J17" i="1"/>
  <c r="J22" i="1"/>
  <c r="J18" i="1"/>
  <c r="J20" i="1"/>
</calcChain>
</file>

<file path=xl/sharedStrings.xml><?xml version="1.0" encoding="utf-8"?>
<sst xmlns="http://schemas.openxmlformats.org/spreadsheetml/2006/main" count="991" uniqueCount="290">
  <si>
    <t xml:space="preserve">Комитет образования администрации Калачевского муниципального района комитета по образованию администрации Калачевского муниципального района
</t>
  </si>
  <si>
    <t xml:space="preserve">Федеральная государственная бюджетная образовательная учреждение высшего образования «Волгоградский государственный аграрный университет»
</t>
  </si>
  <si>
    <t>Отдел образования Городищенского муниципального района</t>
  </si>
  <si>
    <t>ГБУ ДО "Волгоградская станция детского и юношеского туризма и экскурсий"</t>
  </si>
  <si>
    <t xml:space="preserve">Муниципальное бюджетное учреждение дополнительного образования центра детского и юношеского туризма и краеведения городского округа - город Камышин
</t>
  </si>
  <si>
    <t xml:space="preserve"> 2017 год</t>
  </si>
  <si>
    <t>Волгоградская область</t>
  </si>
  <si>
    <t>№ п/п</t>
  </si>
  <si>
    <t>Г.р.</t>
  </si>
  <si>
    <t>Этап II очки</t>
  </si>
  <si>
    <t>Место</t>
  </si>
  <si>
    <t>Фамилия Имя</t>
  </si>
  <si>
    <t>Разряд</t>
  </si>
  <si>
    <t>Делегация</t>
  </si>
  <si>
    <t>Этап I очки</t>
  </si>
  <si>
    <t>Этап III очки</t>
  </si>
  <si>
    <t>Этап IV очки</t>
  </si>
  <si>
    <t>Примечание</t>
  </si>
  <si>
    <t>Главный судья _________________ /                                                                /</t>
  </si>
  <si>
    <t xml:space="preserve">Главный секретарь ____________ /                                                                /  </t>
  </si>
  <si>
    <t>Хомякова Лилия</t>
  </si>
  <si>
    <t>1р</t>
  </si>
  <si>
    <t>ДЮЦ "Танаис" Береславка</t>
  </si>
  <si>
    <t>Шарипова Карина</t>
  </si>
  <si>
    <t>2р</t>
  </si>
  <si>
    <t>МБУ ДО ЦДЮТиК г.Камышин</t>
  </si>
  <si>
    <t>Ловцова Анастасия</t>
  </si>
  <si>
    <t>МБУ "СК "Зенит"</t>
  </si>
  <si>
    <t>Веденяпина Полина</t>
  </si>
  <si>
    <t>Гурнутина Виолетта</t>
  </si>
  <si>
    <t>Федорец Владимир</t>
  </si>
  <si>
    <t>Глотов Михаил</t>
  </si>
  <si>
    <t>Ткаченко Вадим</t>
  </si>
  <si>
    <t>Катаев Юрий</t>
  </si>
  <si>
    <t>Глотов Евгений</t>
  </si>
  <si>
    <t>Хрипунов Семен</t>
  </si>
  <si>
    <t>3р</t>
  </si>
  <si>
    <t>Линник Николай</t>
  </si>
  <si>
    <t>Редько Виталий</t>
  </si>
  <si>
    <t>Иловлинский район</t>
  </si>
  <si>
    <t>Новиков Ярослав</t>
  </si>
  <si>
    <t>1ю</t>
  </si>
  <si>
    <t>Нехороших-Саталкин Алексей</t>
  </si>
  <si>
    <t>Белявская Наталья</t>
  </si>
  <si>
    <t>Выпрецкая Татьяна</t>
  </si>
  <si>
    <t>Кузьмина Алёна</t>
  </si>
  <si>
    <t>Подвальная Дарья</t>
  </si>
  <si>
    <t>Швиндт Виктория</t>
  </si>
  <si>
    <t>Веселов Георгий</t>
  </si>
  <si>
    <t>Дистер Екатерина</t>
  </si>
  <si>
    <t>ДЮЦ "Танаис" Калач-на-Дону</t>
  </si>
  <si>
    <t>Косивцева Кристина</t>
  </si>
  <si>
    <t>ЦДТ Городищенский район, "Вертик</t>
  </si>
  <si>
    <t>Кузнецова Валерия</t>
  </si>
  <si>
    <t>МБУ ДОД «Городищенский ЦДТ»</t>
  </si>
  <si>
    <t>Селюкова Алёна</t>
  </si>
  <si>
    <t>ГБУ ДО ВСДЮТиЭ</t>
  </si>
  <si>
    <t>Суднищикова Екатерина</t>
  </si>
  <si>
    <t>"Новая Надежда" ГБУ ДО ВСДЮТиЭ</t>
  </si>
  <si>
    <t>Збитнева Валерия</t>
  </si>
  <si>
    <t>Одовас Амина</t>
  </si>
  <si>
    <t>Избаш Сабрина</t>
  </si>
  <si>
    <t>Понеделко Ксения</t>
  </si>
  <si>
    <t>Романчук Александра</t>
  </si>
  <si>
    <t>Шипенко Вероника</t>
  </si>
  <si>
    <t>Иванченко Арианна</t>
  </si>
  <si>
    <t>Харитонова Софья</t>
  </si>
  <si>
    <t>Буденная Нина</t>
  </si>
  <si>
    <t>Апакова Вероника</t>
  </si>
  <si>
    <t>3ю</t>
  </si>
  <si>
    <t>Чуйкина Юлия</t>
  </si>
  <si>
    <t>Авдонина Александра</t>
  </si>
  <si>
    <t>2ю</t>
  </si>
  <si>
    <t>Масликова Валерия</t>
  </si>
  <si>
    <t>Дедусенко Александра</t>
  </si>
  <si>
    <t>Юные робинзоны, МОУ лицей 9</t>
  </si>
  <si>
    <t>Хрипунова Варвара</t>
  </si>
  <si>
    <t>Мингазова Эльвира</t>
  </si>
  <si>
    <t>Пономарёва Елизавета</t>
  </si>
  <si>
    <t>Решетникова Дарья</t>
  </si>
  <si>
    <t>Зенина Екатерина</t>
  </si>
  <si>
    <t>Коноплёва Ирина</t>
  </si>
  <si>
    <t>Хлынова Карина</t>
  </si>
  <si>
    <t>Щербаков Артем</t>
  </si>
  <si>
    <t>Кулиничев Виктор</t>
  </si>
  <si>
    <t>Кособоков Тимур</t>
  </si>
  <si>
    <t>Веденеев Антон</t>
  </si>
  <si>
    <t>Корчагин Максим</t>
  </si>
  <si>
    <t>Лутков Максим</t>
  </si>
  <si>
    <t>Мячин Андрей</t>
  </si>
  <si>
    <t>Суров Семен</t>
  </si>
  <si>
    <t>Папикян Григор</t>
  </si>
  <si>
    <t>Хомяков Иван</t>
  </si>
  <si>
    <t>Иневаткин Артем</t>
  </si>
  <si>
    <t>Соловьёв Егор</t>
  </si>
  <si>
    <t>ЦДТ Городищенский район, "Вертикаль"</t>
  </si>
  <si>
    <t>Рябчук Богдан</t>
  </si>
  <si>
    <t>Ефремов Денис</t>
  </si>
  <si>
    <t>Фадеев Иван</t>
  </si>
  <si>
    <t>Коноплёв Сергей</t>
  </si>
  <si>
    <t>Рядченко Владимир</t>
  </si>
  <si>
    <t>Алимов Илья</t>
  </si>
  <si>
    <t>Кобылянский Ярослав</t>
  </si>
  <si>
    <t>Лутков Алексей</t>
  </si>
  <si>
    <t>Погарский Александр</t>
  </si>
  <si>
    <t>Быстров Михаил</t>
  </si>
  <si>
    <t>Нехороших-Саталк Алексей</t>
  </si>
  <si>
    <t>Китовский Данил</t>
  </si>
  <si>
    <t>Шилов Павел</t>
  </si>
  <si>
    <t>Устименко Александр</t>
  </si>
  <si>
    <t>Зенин Захар</t>
  </si>
  <si>
    <t>Авилов Иван</t>
  </si>
  <si>
    <t>Мержа Дмитрий</t>
  </si>
  <si>
    <t>Заико Антон</t>
  </si>
  <si>
    <t>Янин Дмитрий</t>
  </si>
  <si>
    <t>Макеев Валерий</t>
  </si>
  <si>
    <t>Григорьев Михаил</t>
  </si>
  <si>
    <t>Головченко Алексей</t>
  </si>
  <si>
    <t>Стороженко Максим</t>
  </si>
  <si>
    <t>Назаренко Владислав</t>
  </si>
  <si>
    <t>Желтышев Максим</t>
  </si>
  <si>
    <t xml:space="preserve">МКОУ ДО СДЮТиЭ </t>
  </si>
  <si>
    <t>Ильин Илья</t>
  </si>
  <si>
    <t>МКОУ ДО СДЮТиЭ</t>
  </si>
  <si>
    <t>бо</t>
  </si>
  <si>
    <t>ГБУ ДО ВСДЮТиЭ Лицей №9 «Юные Робинзоны»</t>
  </si>
  <si>
    <t>Еронин Евгений</t>
  </si>
  <si>
    <t>Федотов Никита</t>
  </si>
  <si>
    <t>Бакеев Сергей</t>
  </si>
  <si>
    <t>Сумма очков. Личный зачёт
в дисциплине: "Дистанция - пешеходная" 3 класса, код ВРВС 0840091811Я
ЮНОШИ 16-18 лет</t>
  </si>
  <si>
    <t>Сумма очков. Личный зачёт
в дисциплине: "Дистанция - пешеходная" 4 класса, код ВРВС 0840091811Я
ЖЕНЩИНЫ</t>
  </si>
  <si>
    <t>Сумма очков. Личный зачёт
в дисциплине: "Дистанция - пешеходная" 4 класса, код ВРВС 0840091811Я
МУЖЧИНЫ</t>
  </si>
  <si>
    <t>Розпотнюк Дмитрий</t>
  </si>
  <si>
    <t>Белявская Екатерина</t>
  </si>
  <si>
    <t xml:space="preserve">Журавлева Виктория </t>
  </si>
  <si>
    <t>Сумма очков. Личный зачёт
в дисциплине: "Дистанция - пешеходная" 3 класса, код ВРВС 0840091811Я
ДЕВУШКИ 14-15 лет</t>
  </si>
  <si>
    <t>Сумма очков. Личный зачёт
в дисциплине: "Дистанция - пешеходная" 3 класса, код ВРВС 0840091811Я
ДЕВУШКИ 16-18 лет</t>
  </si>
  <si>
    <t>Сумма очков. Личный зачёт
в дисциплине: "Дистанция - пешеходная" 3 класса, код ВРВС 0840091811Я
ЮНОШИ 14-15 лет</t>
  </si>
  <si>
    <t>Арефий Александр</t>
  </si>
  <si>
    <t>б/р</t>
  </si>
  <si>
    <t>МКУ центр Городище</t>
  </si>
  <si>
    <t>Брянцев Михаил</t>
  </si>
  <si>
    <t>бр</t>
  </si>
  <si>
    <t>Фуфаев Юрий</t>
  </si>
  <si>
    <t>Новая Надежда ГБУ ДО ВСДЮТиЭ</t>
  </si>
  <si>
    <t>Попов Игорь</t>
  </si>
  <si>
    <t>Матвеев Данила</t>
  </si>
  <si>
    <t>Сумма очков. Личный зачёт
в дисциплине: "Дистанция - пешеходная" 2 класса, код ВРВС 0840091811Я
ЮНОШИ 16-18 лет</t>
  </si>
  <si>
    <t>Сумма очков. Личный зачёт
в дисциплине: "Дистанция - пешеходная" 2 класса, код ВРВС 0840091811Я
ЮНОШИ 14-15 ЛЕТ</t>
  </si>
  <si>
    <t>Рядченко Влад</t>
  </si>
  <si>
    <t>МБУ ДОД ЦДТ Вертикаль</t>
  </si>
  <si>
    <t>Сапельников Максиим</t>
  </si>
  <si>
    <t xml:space="preserve">МБУ ДОД «Городищенский ЦДТ» </t>
  </si>
  <si>
    <t>МКУ Центр Городище</t>
  </si>
  <si>
    <t xml:space="preserve">Калугин Ярослав </t>
  </si>
  <si>
    <t>Аббасов Шахин</t>
  </si>
  <si>
    <t xml:space="preserve">Малков Николай </t>
  </si>
  <si>
    <t>Просвиров Иван</t>
  </si>
  <si>
    <t>Герасимов Сергей</t>
  </si>
  <si>
    <t>Смолин Константин</t>
  </si>
  <si>
    <t>Арислонов Имран</t>
  </si>
  <si>
    <t>МБУ ДОД ЦДТ горизонт</t>
  </si>
  <si>
    <t>Авдеев Егор</t>
  </si>
  <si>
    <t>Зарубин Алексей</t>
  </si>
  <si>
    <t>Сумма очков. Личный зачёт
в дисциплине: "Дистанция - пешеходная" 2 класса, код ВРВС 0840091811Я
МАЛЬЧИКИ 12-13 ЛЕТ</t>
  </si>
  <si>
    <t xml:space="preserve">Розпотнюк Дмирий </t>
  </si>
  <si>
    <t>Бабошин Данил</t>
  </si>
  <si>
    <t xml:space="preserve">Варенков Степан </t>
  </si>
  <si>
    <t>Краснопахаревская СОШ</t>
  </si>
  <si>
    <t>Сумма очков. Личный зачёт
в дисциплине: "Дистанция - пешеходная" 2 класса, код ВРВС 0840091811Я
МАЛЬЧИКИ 10-11 ЛЕТ</t>
  </si>
  <si>
    <t>Фролов Арсесений</t>
  </si>
  <si>
    <t xml:space="preserve">Дзюба Максим </t>
  </si>
  <si>
    <t>ГБУ ДО ВСДЮТиЭ туристята</t>
  </si>
  <si>
    <t xml:space="preserve">Летунов Павел </t>
  </si>
  <si>
    <t>МБУ СК "Зенит"</t>
  </si>
  <si>
    <t>Сумма очков. Личный зачёт
в дисциплине: "Дистанция - пешеходная" 2 класса, код ВРВС 0840091811Я
ДЕВУШКИ 16-18 ЛЕТ</t>
  </si>
  <si>
    <t>Ермолова Марина</t>
  </si>
  <si>
    <t xml:space="preserve">Катринина Софья </t>
  </si>
  <si>
    <t xml:space="preserve">Алексеева Анна </t>
  </si>
  <si>
    <t xml:space="preserve">Лысенко Мария </t>
  </si>
  <si>
    <t xml:space="preserve">Жукова София </t>
  </si>
  <si>
    <t>Ермилова Яна</t>
  </si>
  <si>
    <t>Деметьева Софья</t>
  </si>
  <si>
    <t>Саргсян Лилит</t>
  </si>
  <si>
    <t>Федяченко Дарья</t>
  </si>
  <si>
    <t>Сумма очков. Личный зачёт
в дисциплине: "Дистанция - пешеходная" 2 класса, код ВРВС 0840091811Я
ДЕВУШКИ 14-15 лет</t>
  </si>
  <si>
    <t>Сумма очков. Личный зачёт
в дисциплине: "Дистанция - пешеходная" 2 класса, код ВРВС 0840091811Я
ДЕВОЧКИ 12-13 лет</t>
  </si>
  <si>
    <t>Капишникова Анастасия</t>
  </si>
  <si>
    <t>Озевич Анастасия</t>
  </si>
  <si>
    <t>Краснопахаревская сош</t>
  </si>
  <si>
    <t>Портнова Антонина</t>
  </si>
  <si>
    <t>Луткова Оксана</t>
  </si>
  <si>
    <t>Сумма очков. Личный зачёт
в дисциплине: "Дистанция - пешеходная" 2 класса, код ВРВС 0840091811Я
ДЕВОЧКИ 10-11 ЛЕТ</t>
  </si>
  <si>
    <t>Дзюба Лада</t>
  </si>
  <si>
    <t>открытые поэтапные соревнования "Кубок Волгоградской области по спортивному туризму на пешеходных дистанциях "дистанция-пешеходная"(короткая) памяти Дербан Е.Е.(зимняя программа)</t>
  </si>
  <si>
    <t>Лымарь Мария</t>
  </si>
  <si>
    <t>МБУ " СК "Зенит""</t>
  </si>
  <si>
    <t>Ермолова Мария</t>
  </si>
  <si>
    <t>Чевильча Ульяна</t>
  </si>
  <si>
    <t>Шостина Алена</t>
  </si>
  <si>
    <t>Вол ГАУ</t>
  </si>
  <si>
    <t xml:space="preserve">Родин Артемий </t>
  </si>
  <si>
    <t>Мазур Степан</t>
  </si>
  <si>
    <t>Семенов Атрем</t>
  </si>
  <si>
    <t>Федяев Станислав</t>
  </si>
  <si>
    <t>Коробицин Максим</t>
  </si>
  <si>
    <t>МБУ "СК "Зенит""</t>
  </si>
  <si>
    <t>Буянов Егор</t>
  </si>
  <si>
    <t>Тихонин Дмитрий</t>
  </si>
  <si>
    <t>Городищенский ЦДТ Вертекаль</t>
  </si>
  <si>
    <t>Кубраков Илья</t>
  </si>
  <si>
    <t>Т/к ВЕДЫ МАОУ МБЛ г. Саратов</t>
  </si>
  <si>
    <t xml:space="preserve">Федосюк Алексей </t>
  </si>
  <si>
    <t xml:space="preserve">Стрельников Никита </t>
  </si>
  <si>
    <t>Энгильская СЮТур</t>
  </si>
  <si>
    <t xml:space="preserve">Канев Илья </t>
  </si>
  <si>
    <t>Сумма 4 этапов</t>
  </si>
  <si>
    <t xml:space="preserve">Сумма по 3 этапам </t>
  </si>
  <si>
    <t xml:space="preserve">Горбачева Алина </t>
  </si>
  <si>
    <t xml:space="preserve">Маслова Александра </t>
  </si>
  <si>
    <t xml:space="preserve">Сумма 4 этапов </t>
  </si>
  <si>
    <t>Маслова Александра</t>
  </si>
  <si>
    <t xml:space="preserve">Горбачаве Алина </t>
  </si>
  <si>
    <t>Шемякина Екатерина</t>
  </si>
  <si>
    <t>Галицинская Анна</t>
  </si>
  <si>
    <t>Сумма по 3 этапам</t>
  </si>
  <si>
    <t xml:space="preserve">Григорьева Алина </t>
  </si>
  <si>
    <t>Жердев Дмитрий</t>
  </si>
  <si>
    <t>Энгельсская СЮТур</t>
  </si>
  <si>
    <t>Назыров Данила</t>
  </si>
  <si>
    <t>Чванин Никита</t>
  </si>
  <si>
    <t>Шуев Дмитрий</t>
  </si>
  <si>
    <t>Сергеев Даниил</t>
  </si>
  <si>
    <t>Курдупов Никита</t>
  </si>
  <si>
    <t>Бадеев Денис</t>
  </si>
  <si>
    <t>Сидоренко Ярослав</t>
  </si>
  <si>
    <t>МБУ ДО ЦДЮТиК г. Камышин</t>
  </si>
  <si>
    <t>Шапкарин Денис</t>
  </si>
  <si>
    <t>Лакаш Никита</t>
  </si>
  <si>
    <t>Мазницын Кирилл</t>
  </si>
  <si>
    <t>Волгоград МБУ "СК "Зенит""</t>
  </si>
  <si>
    <t>Горелов Илья</t>
  </si>
  <si>
    <t>Хайров Тимур</t>
  </si>
  <si>
    <t>Кузнецов Макар</t>
  </si>
  <si>
    <t>Шмаров Иван</t>
  </si>
  <si>
    <t>Белый Алексей</t>
  </si>
  <si>
    <t>Илларионов Егор</t>
  </si>
  <si>
    <t>Ермолаев Максим</t>
  </si>
  <si>
    <t>Андреев Алексей</t>
  </si>
  <si>
    <t>Мясков Руслан</t>
  </si>
  <si>
    <t>Самардаков Вадим</t>
  </si>
  <si>
    <t>Петяев Даниил</t>
  </si>
  <si>
    <t>Дроздов Вячеслав</t>
  </si>
  <si>
    <t xml:space="preserve">Иванов Максим </t>
  </si>
  <si>
    <t>МБОУ СШ № 8</t>
  </si>
  <si>
    <t>Велиметов Саид</t>
  </si>
  <si>
    <t xml:space="preserve">Крылова Анастасия </t>
  </si>
  <si>
    <t>Решетняк Ксения</t>
  </si>
  <si>
    <t xml:space="preserve">Кривозубова Анастасия </t>
  </si>
  <si>
    <t>Куприянова Вероника</t>
  </si>
  <si>
    <t>Масеева Арина</t>
  </si>
  <si>
    <t>Мальчикова Яна</t>
  </si>
  <si>
    <t>Первушина Евгения</t>
  </si>
  <si>
    <t>Абубекирова Ритана</t>
  </si>
  <si>
    <t>Пищулина Алина</t>
  </si>
  <si>
    <t>Энгельская СЮТур</t>
  </si>
  <si>
    <t xml:space="preserve">Молчанова Анастасия </t>
  </si>
  <si>
    <t xml:space="preserve">Воробьева Алена </t>
  </si>
  <si>
    <t xml:space="preserve">Кудинова Альбина </t>
  </si>
  <si>
    <t>МБОУ СШ № 9</t>
  </si>
  <si>
    <t>Еремина Светлана</t>
  </si>
  <si>
    <t>Эльгенсская СЮТур</t>
  </si>
  <si>
    <t xml:space="preserve">Москаленко Александра </t>
  </si>
  <si>
    <t>Данилова Виктория</t>
  </si>
  <si>
    <t xml:space="preserve">Попова Екатерина </t>
  </si>
  <si>
    <t>Скрипаль Вероника</t>
  </si>
  <si>
    <t>Степанищева Кристина</t>
  </si>
  <si>
    <t xml:space="preserve">Ялова Татьяна </t>
  </si>
  <si>
    <t xml:space="preserve">Чванов Федор </t>
  </si>
  <si>
    <t xml:space="preserve">Колесов Никита </t>
  </si>
  <si>
    <t xml:space="preserve">Стрельков Никита </t>
  </si>
  <si>
    <t>Федосюк Алексей</t>
  </si>
  <si>
    <t xml:space="preserve">Жердев Дмитрий </t>
  </si>
  <si>
    <t>Синяков Иван</t>
  </si>
  <si>
    <t>Рейх Илья</t>
  </si>
  <si>
    <t>Хилько Иван</t>
  </si>
  <si>
    <t xml:space="preserve">Чванин Никита </t>
  </si>
  <si>
    <t xml:space="preserve">Сумкий Андрей </t>
  </si>
  <si>
    <t xml:space="preserve">Плетнев Дмитрий </t>
  </si>
  <si>
    <t xml:space="preserve">Спирягин Виталий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</si>
</sst>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i/>
      <sz val="13"/>
      <color indexed="8"/>
      <name val="Calibri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4" fillId="0" borderId="0"/>
    <xf numFmtId="0" fontId="8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10" applyNumberFormat="0" applyAlignment="0" applyProtection="0"/>
    <xf numFmtId="0" fontId="11" fillId="11" borderId="11" applyNumberFormat="0" applyAlignment="0" applyProtection="0"/>
    <xf numFmtId="0" fontId="12" fillId="11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12" borderId="16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6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4" borderId="17" applyNumberFormat="0" applyFont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4" xfId="2" applyFont="1" applyBorder="1" applyAlignment="1">
      <alignment horizontal="left" vertical="center" wrapText="1"/>
    </xf>
    <xf numFmtId="0" fontId="27" fillId="0" borderId="24" xfId="2" applyFont="1" applyBorder="1" applyAlignment="1">
      <alignment horizontal="center" vertical="center" wrapText="1"/>
    </xf>
    <xf numFmtId="0" fontId="27" fillId="0" borderId="19" xfId="2" applyFont="1" applyBorder="1" applyAlignment="1">
      <alignment horizontal="center" vertical="center" wrapText="1"/>
    </xf>
    <xf numFmtId="0" fontId="27" fillId="0" borderId="21" xfId="2" applyFont="1" applyBorder="1" applyAlignment="1">
      <alignment horizontal="left" vertical="center" wrapText="1"/>
    </xf>
    <xf numFmtId="0" fontId="28" fillId="0" borderId="28" xfId="2" applyFont="1" applyBorder="1" applyAlignment="1">
      <alignment horizontal="left" vertical="center" wrapText="1"/>
    </xf>
    <xf numFmtId="0" fontId="27" fillId="0" borderId="28" xfId="2" applyFont="1" applyBorder="1" applyAlignment="1">
      <alignment horizontal="center" vertical="center" wrapText="1"/>
    </xf>
    <xf numFmtId="0" fontId="27" fillId="0" borderId="26" xfId="2" applyFont="1" applyBorder="1" applyAlignment="1">
      <alignment horizontal="center" vertical="center" wrapText="1"/>
    </xf>
    <xf numFmtId="0" fontId="27" fillId="0" borderId="27" xfId="2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9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3" xfId="2" applyFont="1" applyBorder="1" applyAlignment="1">
      <alignment horizontal="left" vertical="center" wrapText="1"/>
    </xf>
    <xf numFmtId="0" fontId="27" fillId="0" borderId="23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8" fillId="0" borderId="24" xfId="2" applyFont="1" applyBorder="1" applyAlignment="1">
      <alignment horizontal="left" vertical="center" wrapText="1"/>
    </xf>
    <xf numFmtId="0" fontId="27" fillId="0" borderId="24" xfId="2" applyFont="1" applyBorder="1" applyAlignment="1">
      <alignment horizontal="center" vertical="center" wrapText="1"/>
    </xf>
    <xf numFmtId="0" fontId="27" fillId="0" borderId="19" xfId="2" applyFont="1" applyBorder="1" applyAlignment="1">
      <alignment horizontal="center" vertical="center" wrapText="1"/>
    </xf>
    <xf numFmtId="0" fontId="27" fillId="0" borderId="21" xfId="2" applyFont="1" applyBorder="1" applyAlignment="1">
      <alignment horizontal="left" vertical="center" wrapText="1"/>
    </xf>
    <xf numFmtId="0" fontId="29" fillId="15" borderId="2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9" fillId="15" borderId="23" xfId="0" applyFont="1" applyFill="1" applyBorder="1" applyAlignment="1">
      <alignment horizontal="left" vertical="center" wrapText="1"/>
    </xf>
    <xf numFmtId="0" fontId="30" fillId="0" borderId="0" xfId="0" applyFont="1" applyBorder="1"/>
    <xf numFmtId="0" fontId="30" fillId="0" borderId="0" xfId="0" applyFont="1"/>
    <xf numFmtId="0" fontId="30" fillId="0" borderId="9" xfId="0" applyFont="1" applyBorder="1"/>
    <xf numFmtId="0" fontId="29" fillId="15" borderId="24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21" xfId="0" applyFont="1" applyBorder="1"/>
    <xf numFmtId="0" fontId="0" fillId="0" borderId="23" xfId="0" applyBorder="1"/>
    <xf numFmtId="0" fontId="0" fillId="0" borderId="2" xfId="0" applyNumberFormat="1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9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wrapText="1" shrinkToFit="1"/>
    </xf>
    <xf numFmtId="0" fontId="30" fillId="0" borderId="2" xfId="0" applyFont="1" applyBorder="1"/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/>
    <xf numFmtId="0" fontId="29" fillId="0" borderId="24" xfId="0" applyFont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31" fillId="0" borderId="7" xfId="0" applyFont="1" applyBorder="1"/>
    <xf numFmtId="0" fontId="31" fillId="0" borderId="2" xfId="0" applyFont="1" applyBorder="1"/>
    <xf numFmtId="0" fontId="29" fillId="0" borderId="7" xfId="0" applyFont="1" applyBorder="1" applyAlignment="1">
      <alignment horizontal="left" vertical="center" wrapText="1"/>
    </xf>
    <xf numFmtId="0" fontId="0" fillId="0" borderId="7" xfId="0" applyNumberFormat="1" applyBorder="1"/>
    <xf numFmtId="0" fontId="27" fillId="0" borderId="7" xfId="2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7" fillId="0" borderId="2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16" borderId="7" xfId="0" applyFill="1" applyBorder="1"/>
    <xf numFmtId="0" fontId="0" fillId="16" borderId="2" xfId="0" applyFill="1" applyBorder="1"/>
    <xf numFmtId="0" fontId="27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0" fontId="0" fillId="0" borderId="0" xfId="0" applyBorder="1"/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2" applyFont="1" applyBorder="1" applyAlignment="1">
      <alignment horizontal="left" vertical="center" wrapText="1"/>
    </xf>
    <xf numFmtId="0" fontId="0" fillId="0" borderId="0" xfId="0" applyNumberFormat="1" applyBorder="1"/>
    <xf numFmtId="0" fontId="27" fillId="0" borderId="2" xfId="2" applyFont="1" applyBorder="1" applyAlignment="1">
      <alignment horizontal="left" vertical="center" wrapText="1"/>
    </xf>
    <xf numFmtId="0" fontId="0" fillId="16" borderId="2" xfId="0" applyNumberFormat="1" applyFill="1" applyBorder="1"/>
    <xf numFmtId="0" fontId="0" fillId="16" borderId="7" xfId="0" applyNumberFormat="1" applyFill="1" applyBorder="1"/>
    <xf numFmtId="0" fontId="28" fillId="0" borderId="7" xfId="2" applyFont="1" applyBorder="1" applyAlignment="1">
      <alignment horizontal="left" vertical="center" wrapText="1"/>
    </xf>
    <xf numFmtId="0" fontId="27" fillId="0" borderId="7" xfId="2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17" borderId="2" xfId="0" applyNumberFormat="1" applyFill="1" applyBorder="1"/>
    <xf numFmtId="0" fontId="28" fillId="0" borderId="2" xfId="2" applyFont="1" applyBorder="1" applyAlignment="1">
      <alignment horizontal="left" vertical="center" wrapText="1"/>
    </xf>
    <xf numFmtId="0" fontId="27" fillId="0" borderId="23" xfId="0" applyFont="1" applyBorder="1"/>
    <xf numFmtId="0" fontId="27" fillId="0" borderId="24" xfId="0" applyFont="1" applyBorder="1"/>
    <xf numFmtId="0" fontId="27" fillId="0" borderId="19" xfId="0" applyFont="1" applyBorder="1"/>
    <xf numFmtId="0" fontId="27" fillId="0" borderId="9" xfId="0" applyFont="1" applyBorder="1"/>
    <xf numFmtId="0" fontId="27" fillId="0" borderId="21" xfId="0" applyFont="1" applyBorder="1"/>
    <xf numFmtId="0" fontId="27" fillId="0" borderId="23" xfId="0" applyFont="1" applyBorder="1" applyAlignment="1">
      <alignment horizontal="center"/>
    </xf>
    <xf numFmtId="0" fontId="27" fillId="0" borderId="7" xfId="0" applyFont="1" applyBorder="1" applyAlignment="1">
      <alignment horizontal="left"/>
    </xf>
    <xf numFmtId="0" fontId="27" fillId="0" borderId="7" xfId="0" applyFont="1" applyBorder="1" applyAlignment="1">
      <alignment horizontal="center" vertical="top"/>
    </xf>
    <xf numFmtId="0" fontId="0" fillId="17" borderId="7" xfId="0" applyFill="1" applyBorder="1"/>
    <xf numFmtId="164" fontId="0" fillId="17" borderId="0" xfId="0" applyNumberFormat="1" applyFill="1"/>
    <xf numFmtId="0" fontId="0" fillId="17" borderId="2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/>
    <xf numFmtId="0" fontId="29" fillId="0" borderId="23" xfId="0" applyFont="1" applyBorder="1" applyAlignment="1">
      <alignment horizontal="left" vertical="center" wrapText="1"/>
    </xf>
    <xf numFmtId="0" fontId="30" fillId="0" borderId="9" xfId="0" applyFont="1" applyBorder="1" applyAlignment="1">
      <alignment wrapText="1" shrinkToFit="1"/>
    </xf>
    <xf numFmtId="0" fontId="30" fillId="0" borderId="7" xfId="0" applyFont="1" applyBorder="1" applyAlignment="1">
      <alignment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6" borderId="7" xfId="0" applyFill="1" applyBorder="1" applyAlignment="1"/>
    <xf numFmtId="0" fontId="28" fillId="0" borderId="6" xfId="2" applyFont="1" applyBorder="1" applyAlignment="1">
      <alignment horizontal="left" vertical="center" wrapText="1"/>
    </xf>
    <xf numFmtId="0" fontId="27" fillId="0" borderId="6" xfId="2" applyFont="1" applyBorder="1" applyAlignment="1">
      <alignment horizontal="center" vertical="center" wrapText="1"/>
    </xf>
    <xf numFmtId="0" fontId="0" fillId="0" borderId="19" xfId="0" applyBorder="1"/>
    <xf numFmtId="0" fontId="29" fillId="0" borderId="7" xfId="0" applyFont="1" applyBorder="1" applyAlignment="1">
      <alignment horizontal="left" vertical="center" wrapText="1" shrinkToFit="1"/>
    </xf>
    <xf numFmtId="0" fontId="27" fillId="0" borderId="8" xfId="2" applyFont="1" applyBorder="1" applyAlignment="1">
      <alignment horizontal="left" vertical="center" wrapText="1"/>
    </xf>
    <xf numFmtId="0" fontId="0" fillId="16" borderId="0" xfId="0" applyNumberFormat="1" applyFill="1" applyBorder="1"/>
    <xf numFmtId="0" fontId="27" fillId="0" borderId="7" xfId="0" applyFont="1" applyBorder="1"/>
    <xf numFmtId="0" fontId="28" fillId="0" borderId="19" xfId="2" applyFont="1" applyBorder="1" applyAlignment="1">
      <alignment horizontal="left" vertical="center" wrapText="1"/>
    </xf>
    <xf numFmtId="0" fontId="27" fillId="0" borderId="19" xfId="2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7" fillId="0" borderId="7" xfId="0" applyFont="1" applyBorder="1" applyAlignment="1">
      <alignment horizontal="center"/>
    </xf>
    <xf numFmtId="0" fontId="28" fillId="0" borderId="7" xfId="0" applyFont="1" applyFill="1" applyBorder="1" applyAlignment="1">
      <alignment horizontal="left" vertical="center" wrapText="1"/>
    </xf>
    <xf numFmtId="0" fontId="27" fillId="0" borderId="24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7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/>
  </cellXfs>
  <cellStyles count="46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10" xfId="20"/>
    <cellStyle name="Обычный 11" xfId="21"/>
    <cellStyle name="Обычный 11 2" xfId="42"/>
    <cellStyle name="Обычный 11 3" xfId="44"/>
    <cellStyle name="Обычный 12" xfId="2"/>
    <cellStyle name="Обычный 2" xfId="1"/>
    <cellStyle name="Обычный 2 2" xfId="23"/>
    <cellStyle name="Обычный 2 3" xfId="24"/>
    <cellStyle name="Обычный 2 4" xfId="22"/>
    <cellStyle name="Обычный 2_Книга1" xfId="25"/>
    <cellStyle name="Обычный 3" xfId="26"/>
    <cellStyle name="Обычный 3 2" xfId="27"/>
    <cellStyle name="Обычный 3 3" xfId="28"/>
    <cellStyle name="Обычный 3_для Митрича свод КР" xfId="29"/>
    <cellStyle name="Обычный 4" xfId="30"/>
    <cellStyle name="Обычный 5" xfId="31"/>
    <cellStyle name="Обычный 5 2" xfId="43"/>
    <cellStyle name="Обычный 5 3" xfId="45"/>
    <cellStyle name="Обычный 6" xfId="32"/>
    <cellStyle name="Обычный 7" xfId="33"/>
    <cellStyle name="Обычный 8" xfId="34"/>
    <cellStyle name="Обычный 9" xfId="35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238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[$-F400]h:mm:ss\ AM/PM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5" name="Таблица245678910111516" displayName="Таблица245678910111516" ref="A12:M21" totalsRowShown="0" headerRowDxfId="237" headerRowBorderDxfId="236" tableBorderDxfId="235" totalsRowBorderDxfId="234">
  <autoFilter ref="A12:M21"/>
  <sortState ref="A13:M21">
    <sortCondition ref="L12:L21"/>
  </sortState>
  <tableColumns count="13">
    <tableColumn id="1" name="№ п/п" dataDxfId="233"/>
    <tableColumn id="2" name="Фамилия Имя" dataDxfId="232"/>
    <tableColumn id="3" name="Г.р." dataDxfId="231"/>
    <tableColumn id="4" name="Разряд" dataDxfId="230"/>
    <tableColumn id="5" name="Делегация" dataDxfId="229"/>
    <tableColumn id="6" name="Этап I очки" dataDxfId="228"/>
    <tableColumn id="7" name="Этап II очки" dataDxfId="227"/>
    <tableColumn id="8" name="Этап III очки" dataDxfId="226"/>
    <tableColumn id="9" name="Этап IV очки" dataDxfId="225"/>
    <tableColumn id="10" name="Сумма 4 этапов " dataDxfId="224">
      <calculatedColumnFormula>Таблица245678910111516[[#This Row],[Этап I очки]]+Таблица245678910111516[[#This Row],[Этап II очки]]+Таблица245678910111516[[#This Row],[Этап III очки]]+Таблица245678910111516[[#This Row],[Этап IV очки]]</calculatedColumnFormula>
    </tableColumn>
    <tableColumn id="13" name="Сумма по 3 этапам " dataDxfId="223"/>
    <tableColumn id="11" name="Место" dataDxfId="222">
      <calculatedColumnFormula>RANK(Таблица245678910111516[[#This Row],[Сумма по 3 этапам ]],Таблица245678910111516[[Сумма по 3 этапам ]],0)</calculatedColumnFormula>
    </tableColumn>
    <tableColumn id="12" name="Примечание" dataDxfId="22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" name="Таблица24" displayName="Таблица24" ref="A12:M28" totalsRowShown="0" headerRowDxfId="87" headerRowBorderDxfId="86" tableBorderDxfId="85" totalsRowBorderDxfId="84">
  <autoFilter ref="A12:M28"/>
  <sortState ref="A13:M28">
    <sortCondition ref="L12:L28"/>
  </sortState>
  <tableColumns count="13">
    <tableColumn id="1" name="№ п/п" dataDxfId="83"/>
    <tableColumn id="2" name="Фамилия Имя" dataDxfId="82"/>
    <tableColumn id="3" name="Г.р." dataDxfId="81"/>
    <tableColumn id="4" name="Разряд" dataDxfId="80"/>
    <tableColumn id="5" name="Делегация" dataDxfId="79"/>
    <tableColumn id="6" name="Этап I очки" dataDxfId="78"/>
    <tableColumn id="7" name="Этап II очки" dataDxfId="77"/>
    <tableColumn id="8" name="Этап III очки" dataDxfId="76"/>
    <tableColumn id="9" name="Этап IV очки" dataDxfId="75"/>
    <tableColumn id="10" name="Сумма 4 этапов" dataDxfId="74">
      <calculatedColumnFormula>Таблица24[[#This Row],[Этап I очки]]+Таблица24[[#This Row],[Этап II очки]]+Таблица24[[#This Row],[Этап III очки]]+Таблица24[[#This Row],[Этап IV очки]]</calculatedColumnFormula>
    </tableColumn>
    <tableColumn id="13" name="Сумма по 3 этапам " dataDxfId="73"/>
    <tableColumn id="11" name="Место" dataDxfId="72">
      <calculatedColumnFormula>RANK(Таблица24[[#This Row],[Сумма по 3 этапам ]],Таблица24[[Сумма по 3 этапам ]],0)</calculatedColumnFormula>
    </tableColumn>
    <tableColumn id="12" name="Примечание" dataDxfId="7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" name="Таблица2456789" displayName="Таблица2456789" ref="A12:M19" totalsRowShown="0" headerRowDxfId="70" headerRowBorderDxfId="69" tableBorderDxfId="68" totalsRowBorderDxfId="67">
  <autoFilter ref="A12:M19"/>
  <sortState ref="A13:M19">
    <sortCondition ref="L12:L19"/>
  </sortState>
  <tableColumns count="13">
    <tableColumn id="1" name="№ п/п" dataDxfId="66"/>
    <tableColumn id="2" name="Фамилия Имя" dataDxfId="65"/>
    <tableColumn id="3" name="Г.р." dataDxfId="64"/>
    <tableColumn id="4" name="Разряд" dataDxfId="63"/>
    <tableColumn id="5" name="Делегация" dataDxfId="62"/>
    <tableColumn id="6" name="Этап I очки" dataDxfId="61"/>
    <tableColumn id="7" name="Этап II очки" dataDxfId="60"/>
    <tableColumn id="8" name="Этап III очки" dataDxfId="59"/>
    <tableColumn id="9" name="Этап IV очки" dataDxfId="58"/>
    <tableColumn id="10" name="Сумма 4 этапов" dataDxfId="57">
      <calculatedColumnFormula>Таблица2456789[[#This Row],[Этап I очки]]+Таблица2456789[[#This Row],[Этап II очки]]+Таблица2456789[[#This Row],[Этап III очки]]+Таблица2456789[[#This Row],[Этап IV очки]]</calculatedColumnFormula>
    </tableColumn>
    <tableColumn id="13" name="Сумма по 3 этапам" dataDxfId="56"/>
    <tableColumn id="11" name="Место" dataDxfId="55">
      <calculatedColumnFormula>RANK(Таблица2456789[[#This Row],[Сумма по 3 этапам]],Таблица2456789[Сумма по 3 этапам],0)</calculatedColumnFormula>
    </tableColumn>
    <tableColumn id="12" name="Примечание" dataDxfId="5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Таблица245678" displayName="Таблица245678" ref="A12:M36" totalsRowShown="0" headerRowDxfId="53" headerRowBorderDxfId="52" tableBorderDxfId="51" totalsRowBorderDxfId="50">
  <autoFilter ref="A12:M36"/>
  <sortState ref="A13:M36">
    <sortCondition ref="L12:L36"/>
  </sortState>
  <tableColumns count="13">
    <tableColumn id="1" name="№ п/п" dataDxfId="49"/>
    <tableColumn id="2" name="Фамилия Имя" dataDxfId="48"/>
    <tableColumn id="3" name="Г.р." dataDxfId="47"/>
    <tableColumn id="4" name="Разряд" dataDxfId="46"/>
    <tableColumn id="5" name="Делегация" dataDxfId="45"/>
    <tableColumn id="6" name="Этап I очки" dataDxfId="44"/>
    <tableColumn id="7" name="Этап II очки" dataDxfId="43"/>
    <tableColumn id="8" name="Этап III очки" dataDxfId="42"/>
    <tableColumn id="9" name="Этап IV очки" dataDxfId="41"/>
    <tableColumn id="10" name="Сумма 4 этапов" dataDxfId="40">
      <calculatedColumnFormula>Таблица245678[[#This Row],[Этап I очки]]+Таблица245678[[#This Row],[Этап II очки]]+Таблица245678[[#This Row],[Этап III очки]]+Таблица245678[[#This Row],[Этап IV очки]]</calculatedColumnFormula>
    </tableColumn>
    <tableColumn id="13" name="Сумма по 3 этапам" dataDxfId="39"/>
    <tableColumn id="11" name="Место" dataDxfId="38">
      <calculatedColumnFormula>RANK(Таблица245678[[#This Row],[Сумма по 3 этапам]],Таблица245678[Сумма по 3 этапам],0)</calculatedColumnFormula>
    </tableColumn>
    <tableColumn id="12" name="Примечание" dataDxfId="3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5" name="Таблица2456" displayName="Таблица2456" ref="A12:M40" totalsRowShown="0" headerRowDxfId="36" headerRowBorderDxfId="35" tableBorderDxfId="34" totalsRowBorderDxfId="33">
  <autoFilter ref="A12:M40"/>
  <sortState ref="A13:M40">
    <sortCondition ref="L12:L40"/>
  </sortState>
  <tableColumns count="13">
    <tableColumn id="1" name="№ п/п" dataDxfId="32"/>
    <tableColumn id="2" name="Фамилия Имя" dataDxfId="31"/>
    <tableColumn id="3" name="Г.р." dataDxfId="30"/>
    <tableColumn id="4" name="Разряд" dataDxfId="29"/>
    <tableColumn id="5" name="Делегация" dataDxfId="28"/>
    <tableColumn id="6" name="Этап I очки" dataDxfId="27"/>
    <tableColumn id="7" name="Этап II очки" dataDxfId="26"/>
    <tableColumn id="8" name="Этап III очки" dataDxfId="25"/>
    <tableColumn id="9" name="Этап IV очки" dataDxfId="24"/>
    <tableColumn id="10" name="Сумма 4 этапов" dataDxfId="23">
      <calculatedColumnFormula>Таблица2456[[#This Row],[Этап I очки]]+Таблица2456[[#This Row],[Этап II очки]]+Таблица2456[[#This Row],[Этап III очки]]+Таблица2456[[#This Row],[Этап IV очки]]</calculatedColumnFormula>
    </tableColumn>
    <tableColumn id="13" name="Сумма по 3 этапам" dataDxfId="22"/>
    <tableColumn id="11" name="Место" dataDxfId="21">
      <calculatedColumnFormula>RANK(Таблица2456[[#This Row],[Сумма по 3 этапам]],Таблица2456[Сумма по 3 этапам],0)</calculatedColumnFormula>
    </tableColumn>
    <tableColumn id="12" name="Примечание" dataDxfId="2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" name="Таблица2" displayName="Таблица2" ref="A12:M22" totalsRowShown="0" headerRowDxfId="19" headerRowBorderDxfId="18" tableBorderDxfId="17" totalsRowBorderDxfId="16">
  <autoFilter ref="A12:M22"/>
  <sortState ref="A13:M22">
    <sortCondition ref="L12:L22"/>
  </sortState>
  <tableColumns count="13">
    <tableColumn id="1" name="№ п/п" dataDxfId="15"/>
    <tableColumn id="2" name="Фамилия Имя" dataDxfId="14"/>
    <tableColumn id="3" name="Г.р." dataDxfId="13"/>
    <tableColumn id="4" name="Разряд" dataDxfId="12"/>
    <tableColumn id="5" name="Делегация" dataDxfId="11"/>
    <tableColumn id="6" name="Этап I очки" dataDxfId="10"/>
    <tableColumn id="7" name="Этап II очки" dataDxfId="9"/>
    <tableColumn id="8" name="Этап III очки" dataDxfId="8"/>
    <tableColumn id="9" name="Этап IV очки" dataDxfId="7"/>
    <tableColumn id="10" name="Сумма 4 этапов" dataDxfId="6">
      <calculatedColumnFormula>Таблица2[[#This Row],[Этап I очки]]+Таблица2[[#This Row],[Этап II очки]]+Таблица2[[#This Row],[Этап III очки]]+Таблица2[[#This Row],[Этап IV очки]]</calculatedColumnFormula>
    </tableColumn>
    <tableColumn id="13" name="Сумма по 3 этапам" dataDxfId="5"/>
    <tableColumn id="11" name="Место" dataDxfId="4">
      <calculatedColumnFormula>RANK(Таблица2[[#This Row],[Сумма по 3 этапам]],Таблица2[Сумма по 3 этапам],0)</calculatedColumnFormula>
    </tableColumn>
    <tableColumn id="12" name="Примечание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Таблица2456789101115" displayName="Таблица2456789101115" ref="A12:M24" totalsRowShown="0" headerRowDxfId="220" headerRowBorderDxfId="219" tableBorderDxfId="218" totalsRowBorderDxfId="217">
  <autoFilter ref="A12:M24"/>
  <sortState ref="A13:M24">
    <sortCondition ref="L12:L24"/>
  </sortState>
  <tableColumns count="13">
    <tableColumn id="1" name="№ п/п" dataDxfId="216"/>
    <tableColumn id="2" name="Фамилия Имя" dataDxfId="215"/>
    <tableColumn id="3" name="Г.р." dataDxfId="214"/>
    <tableColumn id="4" name="Разряд" dataDxfId="213"/>
    <tableColumn id="5" name="Делегация" dataDxfId="212"/>
    <tableColumn id="6" name="Этап I очки" dataDxfId="211"/>
    <tableColumn id="7" name="Этап II очки" dataDxfId="210"/>
    <tableColumn id="8" name="Этап III очки" dataDxfId="209"/>
    <tableColumn id="9" name="Этап IV очки" dataDxfId="208"/>
    <tableColumn id="10" name="Сумма 4 этапов" dataDxfId="207">
      <calculatedColumnFormula>Таблица2456789101115[[#This Row],[Этап I очки]]+Таблица2456789101115[[#This Row],[Этап II очки]]+Таблица2456789101115[[#This Row],[Этап III очки]]+Таблица2456789101115[[#This Row],[Этап IV очки]]</calculatedColumnFormula>
    </tableColumn>
    <tableColumn id="13" name="Сумма по 3 этапам " dataDxfId="206"/>
    <tableColumn id="11" name="Место" dataDxfId="205">
      <calculatedColumnFormula>RANK(Таблица2456789101115[[#This Row],[Сумма по 3 этапам ]],Таблица2456789101115[[Сумма по 3 этапам ]],0)</calculatedColumnFormula>
    </tableColumn>
    <tableColumn id="12" name="Примечание" dataDxfId="20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Таблица24567891011" displayName="Таблица24567891011" ref="A12:M42" totalsRowShown="0" headerRowDxfId="203" headerRowBorderDxfId="202" tableBorderDxfId="201" totalsRowBorderDxfId="200">
  <autoFilter ref="A12:M42"/>
  <sortState ref="A13:M42">
    <sortCondition ref="L12:L42"/>
  </sortState>
  <tableColumns count="13">
    <tableColumn id="1" name="№ п/п" dataDxfId="199"/>
    <tableColumn id="2" name="Фамилия Имя" dataDxfId="198"/>
    <tableColumn id="3" name="Г.р." dataDxfId="197"/>
    <tableColumn id="4" name="Разряд" dataDxfId="196"/>
    <tableColumn id="5" name="Делегация" dataDxfId="195"/>
    <tableColumn id="6" name="Этап I очки" dataDxfId="194"/>
    <tableColumn id="7" name="Этап II очки" dataDxfId="193"/>
    <tableColumn id="8" name="Этап III очки" dataDxfId="192"/>
    <tableColumn id="9" name="Этап IV очки" dataDxfId="191"/>
    <tableColumn id="10" name="Сумма 4 этапов " dataDxfId="2">
      <calculatedColumnFormula>Таблица24567891011[[#This Row],[Этап I очки]]+Таблица24567891011[[#This Row],[Этап II очки]]+Таблица24567891011[[#This Row],[Этап III очки]]+Таблица24567891011[[#This Row],[Этап IV очки]]</calculatedColumnFormula>
    </tableColumn>
    <tableColumn id="13" name="Сумма по 3 этапам " dataDxfId="1"/>
    <tableColumn id="11" name="Место" dataDxfId="0">
      <calculatedColumnFormula>RANK(Таблица24567891011[[#This Row],[Сумма по 3 этапам ]],Таблица24567891011[[Сумма по 3 этапам ]],0)</calculatedColumnFormula>
    </tableColumn>
    <tableColumn id="12" name="Примечание" dataDxfId="19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Таблица2456714" displayName="Таблица2456714" ref="A11:M15" totalsRowShown="0" headerRowDxfId="189" headerRowBorderDxfId="188" tableBorderDxfId="187" totalsRowBorderDxfId="186">
  <autoFilter ref="A11:M15"/>
  <sortState ref="A12:M15">
    <sortCondition ref="L11:L15"/>
  </sortState>
  <tableColumns count="13">
    <tableColumn id="1" name="№ п/п" dataDxfId="185"/>
    <tableColumn id="2" name="Фамилия Имя" dataDxfId="184"/>
    <tableColumn id="3" name="Г.р." dataDxfId="183"/>
    <tableColumn id="4" name="Разряд" dataDxfId="182"/>
    <tableColumn id="5" name="Делегация" dataDxfId="181"/>
    <tableColumn id="6" name="Этап I очки" dataDxfId="180"/>
    <tableColumn id="7" name="Этап II очки" dataDxfId="179"/>
    <tableColumn id="8" name="Этап III очки" dataDxfId="178"/>
    <tableColumn id="9" name="Этап IV очки" dataDxfId="177"/>
    <tableColumn id="10" name="Сумма 4 этапов " dataDxfId="176">
      <calculatedColumnFormula>Таблица2456714[[#This Row],[Этап I очки]]+Таблица2456714[[#This Row],[Этап II очки]]+Таблица2456714[[#This Row],[Этап III очки]]+Таблица2456714[[#This Row],[Этап IV очки]]</calculatedColumnFormula>
    </tableColumn>
    <tableColumn id="13" name="Сумма по 3 этапам " dataDxfId="175"/>
    <tableColumn id="11" name="Место" dataDxfId="174">
      <calculatedColumnFormula>RANK(Таблица2456714[[#This Row],[Сумма по 3 этапам ]],Таблица2456714[[Сумма по 3 этапам ]],0)</calculatedColumnFormula>
    </tableColumn>
    <tableColumn id="12" name="Примечание" dataDxfId="17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Таблица245678912" displayName="Таблица245678912" ref="A12:M23" totalsRowShown="0" headerRowDxfId="172" headerRowBorderDxfId="171" tableBorderDxfId="170" totalsRowBorderDxfId="169">
  <autoFilter ref="A12:M23"/>
  <sortState ref="A13:M23">
    <sortCondition ref="L12:L23"/>
  </sortState>
  <tableColumns count="13">
    <tableColumn id="1" name="№ п/п" dataDxfId="168"/>
    <tableColumn id="2" name="Фамилия Имя" dataDxfId="167"/>
    <tableColumn id="3" name="Г.р." dataDxfId="166"/>
    <tableColumn id="4" name="Разряд" dataDxfId="165"/>
    <tableColumn id="5" name="Делегация" dataDxfId="164"/>
    <tableColumn id="6" name="Этап I очки" dataDxfId="163"/>
    <tableColumn id="7" name="Этап II очки" dataDxfId="162"/>
    <tableColumn id="8" name="Этап III очки" dataDxfId="161"/>
    <tableColumn id="9" name="Этап IV очки" dataDxfId="160"/>
    <tableColumn id="10" name="Сумма 4 этапов" dataDxfId="159">
      <calculatedColumnFormula>Таблица245678912[[#This Row],[Этап I очки]]+Таблица245678912[[#This Row],[Этап II очки]]+Таблица245678912[[#This Row],[Этап III очки]]+Таблица245678912[[#This Row],[Этап IV очки]]</calculatedColumnFormula>
    </tableColumn>
    <tableColumn id="13" name="Сумма по 3 этапам" dataDxfId="158"/>
    <tableColumn id="11" name="Место" dataDxfId="157">
      <calculatedColumnFormula>RANK(Таблица245678912[[#This Row],[Сумма по 3 этапам]],Таблица245678912[Сумма по 3 этапам],0)</calculatedColumnFormula>
    </tableColumn>
    <tableColumn id="12" name="Примечание" dataDxfId="15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Таблица24567813" displayName="Таблица24567813" ref="A12:M16" totalsRowShown="0" headerRowDxfId="155" headerRowBorderDxfId="154" tableBorderDxfId="153" totalsRowBorderDxfId="152">
  <autoFilter ref="A12:M16"/>
  <tableColumns count="13">
    <tableColumn id="1" name="№ п/п" dataDxfId="151"/>
    <tableColumn id="2" name="Фамилия Имя" dataDxfId="150"/>
    <tableColumn id="3" name="Г.р." dataDxfId="149"/>
    <tableColumn id="4" name="Разряд" dataDxfId="148"/>
    <tableColumn id="5" name="Делегация" dataDxfId="147"/>
    <tableColumn id="6" name="Этап I очки" dataDxfId="146"/>
    <tableColumn id="7" name="Этап II очки" dataDxfId="145"/>
    <tableColumn id="8" name="Этап III очки" dataDxfId="144"/>
    <tableColumn id="9" name="Этап IV очки" dataDxfId="143"/>
    <tableColumn id="10" name="Сумма 4 этапов" dataDxfId="142">
      <calculatedColumnFormula>Таблица24567813[[#This Row],[Этап I очки]]+Таблица24567813[[#This Row],[Этап II очки]]+Таблица24567813[[#This Row],[Этап III очки]]+Таблица24567813[[#This Row],[Этап IV очки]]</calculatedColumnFormula>
    </tableColumn>
    <tableColumn id="13" name="Сумма по 3 этапам" dataDxfId="141"/>
    <tableColumn id="11" name="Место" dataDxfId="140"/>
    <tableColumn id="12" name="Примечание" dataDxfId="139">
      <calculatedColumnFormula>G28+H28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Таблица245678910" displayName="Таблица245678910" ref="A12:M26" totalsRowShown="0" headerRowDxfId="138" headerRowBorderDxfId="137" tableBorderDxfId="136" totalsRowBorderDxfId="135">
  <autoFilter ref="A12:M26"/>
  <sortState ref="A13:M26">
    <sortCondition ref="L12:L26"/>
  </sortState>
  <tableColumns count="13">
    <tableColumn id="1" name="№ п/п" dataDxfId="134"/>
    <tableColumn id="2" name="Фамилия Имя" dataDxfId="133"/>
    <tableColumn id="3" name="Г.р." dataDxfId="132"/>
    <tableColumn id="4" name="Разряд" dataDxfId="131"/>
    <tableColumn id="5" name="Делегация" dataDxfId="130"/>
    <tableColumn id="6" name="Этап I очки" dataDxfId="129"/>
    <tableColumn id="7" name="Этап II очки" dataDxfId="128"/>
    <tableColumn id="8" name="Этап III очки" dataDxfId="127"/>
    <tableColumn id="9" name="Этап IV очки" dataDxfId="126"/>
    <tableColumn id="10" name="Сумма 4 этапов" dataDxfId="125">
      <calculatedColumnFormula>Таблица245678910[[#This Row],[Этап I очки]]+Таблица245678910[[#This Row],[Этап II очки]]+Таблица245678910[[#This Row],[Этап III очки]]+Таблица245678910[[#This Row],[Этап IV очки]]</calculatedColumnFormula>
    </tableColumn>
    <tableColumn id="13" name="Сумма по 3 этапам" dataDxfId="124"/>
    <tableColumn id="11" name="Место" dataDxfId="123">
      <calculatedColumnFormula>RANK(Таблица245678910[[#This Row],[Сумма по 3 этапам]],Таблица245678910[Сумма по 3 этапам],0)</calculatedColumnFormula>
    </tableColumn>
    <tableColumn id="12" name="Примечание" dataDxfId="12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24567" displayName="Таблица24567" ref="A12:M50" totalsRowShown="0" headerRowDxfId="121" headerRowBorderDxfId="120" tableBorderDxfId="119" totalsRowBorderDxfId="118">
  <autoFilter ref="A12:M50"/>
  <sortState ref="A13:M50">
    <sortCondition ref="L12:L50"/>
  </sortState>
  <tableColumns count="13">
    <tableColumn id="1" name="№ п/п" dataDxfId="117"/>
    <tableColumn id="2" name="Фамилия Имя" dataDxfId="116"/>
    <tableColumn id="3" name="Г.р." dataDxfId="115"/>
    <tableColumn id="4" name="Разряд" dataDxfId="114"/>
    <tableColumn id="5" name="Делегация" dataDxfId="113"/>
    <tableColumn id="6" name="Этап I очки" dataDxfId="112"/>
    <tableColumn id="7" name="Этап II очки" dataDxfId="111"/>
    <tableColumn id="8" name="Этап III очки" dataDxfId="110"/>
    <tableColumn id="9" name="Этап IV очки" dataDxfId="109"/>
    <tableColumn id="10" name="Сумма 4 этапов" dataDxfId="108">
      <calculatedColumnFormula>Таблица24567[[#This Row],[Этап I очки]]+Таблица24567[[#This Row],[Этап II очки]]+Таблица24567[[#This Row],[Этап III очки]]+Таблица24567[[#This Row],[Этап IV очки]]</calculatedColumnFormula>
    </tableColumn>
    <tableColumn id="13" name="Сумма по 3 этапам" dataDxfId="107"/>
    <tableColumn id="11" name="Место" dataDxfId="106">
      <calculatedColumnFormula>RANK(Таблица24567[[#This Row],[Сумма по 3 этапам]],Таблица24567[Сумма по 3 этапам],0)</calculatedColumnFormula>
    </tableColumn>
    <tableColumn id="12" name="Примечание" dataDxfId="10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Таблица245" displayName="Таблица245" ref="A12:M40" totalsRowShown="0" headerRowDxfId="104" headerRowBorderDxfId="103" tableBorderDxfId="102" totalsRowBorderDxfId="101">
  <autoFilter ref="A12:M40"/>
  <sortState ref="A13:M40">
    <sortCondition ref="L12:L40"/>
  </sortState>
  <tableColumns count="13">
    <tableColumn id="1" name="№ п/п" dataDxfId="100"/>
    <tableColumn id="2" name="Фамилия Имя" dataDxfId="99"/>
    <tableColumn id="3" name="Г.р." dataDxfId="98"/>
    <tableColumn id="4" name="Разряд" dataDxfId="97"/>
    <tableColumn id="5" name="Делегация" dataDxfId="96"/>
    <tableColumn id="6" name="Этап I очки" dataDxfId="95"/>
    <tableColumn id="7" name="Этап II очки" dataDxfId="94"/>
    <tableColumn id="8" name="Этап III очки" dataDxfId="93"/>
    <tableColumn id="9" name="Этап IV очки" dataDxfId="92"/>
    <tableColumn id="10" name="Сумма 4 этапов" dataDxfId="91">
      <calculatedColumnFormula>Таблица245[[#This Row],[Этап I очки]]+Таблица245[[#This Row],[Этап II очки]]+Таблица245[[#This Row],[Этап III очки]]+Таблица245[[#This Row],[Этап IV очки]]</calculatedColumnFormula>
    </tableColumn>
    <tableColumn id="13" name="Сумма по 3 этапам" dataDxfId="90"/>
    <tableColumn id="11" name="Место" dataDxfId="89">
      <calculatedColumnFormula>RANK(Таблица245[[#This Row],[Сумма по 3 этапам]],Таблица245[Сумма по 3 этапам],0)</calculatedColumnFormula>
    </tableColumn>
    <tableColumn id="12" name="Примечание" dataDxfId="8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opLeftCell="F7" workbookViewId="0">
      <selection activeCell="M20" sqref="M20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39"/>
      <c r="L7" s="126"/>
      <c r="M7" s="126"/>
    </row>
    <row r="8" spans="1:13" ht="40.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130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220</v>
      </c>
      <c r="K12" s="140" t="s">
        <v>217</v>
      </c>
      <c r="L12" s="12" t="s">
        <v>10</v>
      </c>
      <c r="M12" s="14" t="s">
        <v>17</v>
      </c>
    </row>
    <row r="13" spans="1:13" x14ac:dyDescent="0.25">
      <c r="A13" s="7">
        <v>1</v>
      </c>
      <c r="B13" s="19" t="s">
        <v>20</v>
      </c>
      <c r="C13" s="20">
        <v>2000</v>
      </c>
      <c r="D13" s="21" t="s">
        <v>21</v>
      </c>
      <c r="E13" s="23" t="s">
        <v>22</v>
      </c>
      <c r="F13" s="8">
        <v>100</v>
      </c>
      <c r="G13" s="132">
        <v>100</v>
      </c>
      <c r="H13" s="8">
        <v>100</v>
      </c>
      <c r="I13" s="8">
        <v>100</v>
      </c>
      <c r="J13" s="8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400</v>
      </c>
      <c r="K13" s="141">
        <v>300</v>
      </c>
      <c r="L13" s="8">
        <f>RANK(Таблица245678910111516[[#This Row],[Сумма по 3 этапам ]],Таблица245678910111516[[Сумма по 3 этапам ]],0)</f>
        <v>1</v>
      </c>
      <c r="M13" s="9"/>
    </row>
    <row r="14" spans="1:13" x14ac:dyDescent="0.25">
      <c r="A14" s="7">
        <v>2</v>
      </c>
      <c r="B14" s="16" t="s">
        <v>23</v>
      </c>
      <c r="C14" s="17">
        <v>2000</v>
      </c>
      <c r="D14" s="18" t="s">
        <v>24</v>
      </c>
      <c r="E14" s="22" t="s">
        <v>25</v>
      </c>
      <c r="F14" s="8">
        <v>95</v>
      </c>
      <c r="G14" s="132">
        <v>95</v>
      </c>
      <c r="H14" s="8">
        <v>95</v>
      </c>
      <c r="I14" s="8">
        <v>87</v>
      </c>
      <c r="J14" s="8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372</v>
      </c>
      <c r="K14" s="141">
        <v>285</v>
      </c>
      <c r="L14" s="8">
        <f>RANK(Таблица245678910111516[[#This Row],[Сумма по 3 этапам ]],Таблица245678910111516[[Сумма по 3 этапам ]],0)</f>
        <v>2</v>
      </c>
      <c r="M14" s="9"/>
    </row>
    <row r="15" spans="1:13" x14ac:dyDescent="0.25">
      <c r="A15" s="7">
        <v>3</v>
      </c>
      <c r="B15" s="16" t="s">
        <v>26</v>
      </c>
      <c r="C15" s="17">
        <v>2001</v>
      </c>
      <c r="D15" s="18" t="s">
        <v>24</v>
      </c>
      <c r="E15" s="22" t="s">
        <v>27</v>
      </c>
      <c r="F15" s="10">
        <v>91</v>
      </c>
      <c r="G15" s="133">
        <v>91</v>
      </c>
      <c r="H15" s="10">
        <v>87</v>
      </c>
      <c r="I15" s="10">
        <v>79</v>
      </c>
      <c r="J15" s="10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348</v>
      </c>
      <c r="K15" s="142">
        <v>269</v>
      </c>
      <c r="L15" s="10">
        <f>RANK(Таблица245678910111516[[#This Row],[Сумма по 3 этапам ]],Таблица245678910111516[[Сумма по 3 этапам ]],0)</f>
        <v>3</v>
      </c>
      <c r="M15" s="11"/>
    </row>
    <row r="16" spans="1:13" x14ac:dyDescent="0.25">
      <c r="A16" s="7">
        <v>6</v>
      </c>
      <c r="B16" s="164" t="s">
        <v>133</v>
      </c>
      <c r="C16" s="164">
        <v>2000</v>
      </c>
      <c r="D16" s="108" t="s">
        <v>21</v>
      </c>
      <c r="E16" s="167" t="s">
        <v>22</v>
      </c>
      <c r="F16" s="10"/>
      <c r="G16" s="10"/>
      <c r="H16" s="10">
        <v>91</v>
      </c>
      <c r="I16" s="10">
        <v>91</v>
      </c>
      <c r="J16" s="10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182</v>
      </c>
      <c r="K16" s="142">
        <v>182</v>
      </c>
      <c r="L16" s="10">
        <f>RANK(Таблица245678910111516[[#This Row],[Сумма по 3 этапам ]],Таблица245678910111516[[Сумма по 3 этапам ]],0)</f>
        <v>4</v>
      </c>
      <c r="M16" s="11"/>
    </row>
    <row r="17" spans="1:13" ht="15.75" thickBot="1" x14ac:dyDescent="0.3">
      <c r="A17" s="7">
        <v>8</v>
      </c>
      <c r="B17" s="165" t="s">
        <v>218</v>
      </c>
      <c r="C17" s="165">
        <v>1999</v>
      </c>
      <c r="D17" s="166" t="s">
        <v>21</v>
      </c>
      <c r="E17" s="168" t="s">
        <v>211</v>
      </c>
      <c r="F17" s="10"/>
      <c r="G17" s="10"/>
      <c r="H17" s="10"/>
      <c r="I17" s="10">
        <v>95</v>
      </c>
      <c r="J17" s="10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95</v>
      </c>
      <c r="K17" s="142">
        <v>95</v>
      </c>
      <c r="L17" s="10">
        <f>RANK(Таблица245678910111516[[#This Row],[Сумма по 3 этапам ]],Таблица245678910111516[[Сумма по 3 этапам ]],0)</f>
        <v>5</v>
      </c>
      <c r="M17" s="11"/>
    </row>
    <row r="18" spans="1:13" x14ac:dyDescent="0.25">
      <c r="A18" s="7">
        <v>4</v>
      </c>
      <c r="B18" s="163" t="s">
        <v>28</v>
      </c>
      <c r="C18" s="94">
        <v>1998</v>
      </c>
      <c r="D18" s="94" t="s">
        <v>21</v>
      </c>
      <c r="E18" s="156" t="s">
        <v>27</v>
      </c>
      <c r="F18" s="10">
        <v>87</v>
      </c>
      <c r="G18" s="133">
        <v>0</v>
      </c>
      <c r="H18" s="10">
        <v>0</v>
      </c>
      <c r="I18" s="10">
        <v>0</v>
      </c>
      <c r="J18" s="10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87</v>
      </c>
      <c r="K18" s="142">
        <v>87</v>
      </c>
      <c r="L18" s="10">
        <f>RANK(Таблица245678910111516[[#This Row],[Сумма по 3 этапам ]],Таблица245678910111516[[Сумма по 3 этапам ]],0)</f>
        <v>6</v>
      </c>
      <c r="M18" s="11"/>
    </row>
    <row r="19" spans="1:13" x14ac:dyDescent="0.25">
      <c r="A19" s="7">
        <v>5</v>
      </c>
      <c r="B19" s="163" t="s">
        <v>29</v>
      </c>
      <c r="C19" s="94">
        <v>1998</v>
      </c>
      <c r="D19" s="94" t="s">
        <v>21</v>
      </c>
      <c r="E19" s="156" t="s">
        <v>27</v>
      </c>
      <c r="F19" s="10">
        <v>83</v>
      </c>
      <c r="G19" s="133">
        <v>0</v>
      </c>
      <c r="H19" s="10">
        <v>0</v>
      </c>
      <c r="I19" s="10">
        <v>0</v>
      </c>
      <c r="J19" s="10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83</v>
      </c>
      <c r="K19" s="142">
        <v>83</v>
      </c>
      <c r="L19" s="10">
        <f>RANK(Таблица245678910111516[[#This Row],[Сумма по 3 этапам ]],Таблица245678910111516[[Сумма по 3 этапам ]],0)</f>
        <v>7</v>
      </c>
      <c r="M19" s="11"/>
    </row>
    <row r="20" spans="1:13" x14ac:dyDescent="0.25">
      <c r="A20" s="7">
        <v>7</v>
      </c>
      <c r="B20" s="108" t="s">
        <v>49</v>
      </c>
      <c r="C20" s="108">
        <v>2001</v>
      </c>
      <c r="D20" s="108" t="s">
        <v>24</v>
      </c>
      <c r="E20" s="108" t="s">
        <v>22</v>
      </c>
      <c r="F20" s="10"/>
      <c r="G20" s="10"/>
      <c r="H20" s="10">
        <v>83</v>
      </c>
      <c r="I20" s="10">
        <v>0</v>
      </c>
      <c r="J20" s="10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83</v>
      </c>
      <c r="K20" s="142">
        <v>83</v>
      </c>
      <c r="L20" s="10">
        <f>RANK(Таблица245678910111516[[#This Row],[Сумма по 3 этапам ]],Таблица245678910111516[[Сумма по 3 этапам ]],0)</f>
        <v>7</v>
      </c>
      <c r="M20" s="11"/>
    </row>
    <row r="21" spans="1:13" x14ac:dyDescent="0.25">
      <c r="A21" s="7">
        <v>9</v>
      </c>
      <c r="B21" s="108" t="s">
        <v>219</v>
      </c>
      <c r="C21" s="108">
        <v>2000</v>
      </c>
      <c r="D21" s="108" t="s">
        <v>21</v>
      </c>
      <c r="E21" s="108" t="s">
        <v>211</v>
      </c>
      <c r="F21" s="10"/>
      <c r="G21" s="10"/>
      <c r="H21" s="10"/>
      <c r="I21" s="10">
        <v>83</v>
      </c>
      <c r="J21" s="10">
        <f>Таблица245678910111516[[#This Row],[Этап I очки]]+Таблица245678910111516[[#This Row],[Этап II очки]]+Таблица245678910111516[[#This Row],[Этап III очки]]+Таблица245678910111516[[#This Row],[Этап IV очки]]</f>
        <v>83</v>
      </c>
      <c r="K21" s="142">
        <v>83</v>
      </c>
      <c r="L21" s="10">
        <f>RANK(Таблица245678910111516[[#This Row],[Сумма по 3 этапам ]],Таблица245678910111516[[Сумма по 3 этапам ]],0)</f>
        <v>7</v>
      </c>
      <c r="M21" s="11"/>
    </row>
    <row r="24" spans="1:13" x14ac:dyDescent="0.25">
      <c r="B24" s="15" t="s">
        <v>18</v>
      </c>
      <c r="C24" s="1"/>
      <c r="D24" s="1"/>
      <c r="E24" s="2"/>
    </row>
    <row r="25" spans="1:13" x14ac:dyDescent="0.25">
      <c r="B25" s="15" t="s">
        <v>19</v>
      </c>
      <c r="C25" s="1"/>
      <c r="D25" s="1"/>
      <c r="E25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32"/>
  <sheetViews>
    <sheetView tabSelected="1" topLeftCell="A12" workbookViewId="0">
      <selection activeCell="E22" sqref="E22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47"/>
      <c r="L7" s="126"/>
      <c r="M7" s="126"/>
    </row>
    <row r="8" spans="1:13" ht="43.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169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217</v>
      </c>
      <c r="L12" s="12" t="s">
        <v>10</v>
      </c>
      <c r="M12" s="14" t="s">
        <v>17</v>
      </c>
    </row>
    <row r="13" spans="1:13" x14ac:dyDescent="0.25">
      <c r="A13" s="7">
        <v>1</v>
      </c>
      <c r="B13" s="32" t="s">
        <v>83</v>
      </c>
      <c r="C13" s="33">
        <v>2006</v>
      </c>
      <c r="D13" s="34" t="s">
        <v>72</v>
      </c>
      <c r="E13" s="35" t="s">
        <v>22</v>
      </c>
      <c r="F13" s="8">
        <v>100</v>
      </c>
      <c r="G13" s="8">
        <v>100</v>
      </c>
      <c r="H13" s="8">
        <v>100</v>
      </c>
      <c r="I13" s="8">
        <v>100</v>
      </c>
      <c r="J13" s="8">
        <f>Таблица24[[#This Row],[Этап I очки]]+Таблица24[[#This Row],[Этап II очки]]+Таблица24[[#This Row],[Этап III очки]]+Таблица24[[#This Row],[Этап IV очки]]</f>
        <v>400</v>
      </c>
      <c r="K13" s="141">
        <v>300</v>
      </c>
      <c r="L13" s="8">
        <f>RANK(Таблица24[[#This Row],[Сумма по 3 этапам ]],Таблица24[[Сумма по 3 этапам ]],0)</f>
        <v>1</v>
      </c>
      <c r="M13" s="9"/>
    </row>
    <row r="14" spans="1:13" x14ac:dyDescent="0.25">
      <c r="A14" s="7">
        <v>2</v>
      </c>
      <c r="B14" s="36" t="s">
        <v>84</v>
      </c>
      <c r="C14" s="37">
        <v>2006</v>
      </c>
      <c r="D14" s="38" t="s">
        <v>72</v>
      </c>
      <c r="E14" s="39" t="s">
        <v>22</v>
      </c>
      <c r="F14" s="8">
        <v>95</v>
      </c>
      <c r="G14" s="8">
        <v>95</v>
      </c>
      <c r="H14" s="8">
        <v>95</v>
      </c>
      <c r="I14" s="8">
        <v>95</v>
      </c>
      <c r="J14" s="8">
        <f>Таблица24[[#This Row],[Этап I очки]]+Таблица24[[#This Row],[Этап II очки]]+Таблица24[[#This Row],[Этап III очки]]+Таблица24[[#This Row],[Этап IV очки]]</f>
        <v>380</v>
      </c>
      <c r="K14" s="141">
        <v>285</v>
      </c>
      <c r="L14" s="8">
        <f>RANK(Таблица24[[#This Row],[Сумма по 3 этапам ]],Таблица24[[Сумма по 3 этапам ]],0)</f>
        <v>2</v>
      </c>
      <c r="M14" s="9"/>
    </row>
    <row r="15" spans="1:13" x14ac:dyDescent="0.25">
      <c r="A15" s="7">
        <v>4</v>
      </c>
      <c r="B15" s="36" t="s">
        <v>86</v>
      </c>
      <c r="C15" s="37">
        <v>2006</v>
      </c>
      <c r="D15" s="38" t="s">
        <v>69</v>
      </c>
      <c r="E15" s="39" t="s">
        <v>22</v>
      </c>
      <c r="F15" s="10">
        <v>87</v>
      </c>
      <c r="G15" s="10">
        <v>91</v>
      </c>
      <c r="H15" s="10">
        <v>91</v>
      </c>
      <c r="I15" s="10">
        <v>87</v>
      </c>
      <c r="J15" s="10">
        <f>Таблица24[[#This Row],[Этап I очки]]+Таблица24[[#This Row],[Этап II очки]]+Таблица24[[#This Row],[Этап III очки]]+Таблица24[[#This Row],[Этап IV очки]]</f>
        <v>356</v>
      </c>
      <c r="K15" s="142">
        <v>269</v>
      </c>
      <c r="L15" s="10">
        <f>RANK(Таблица24[[#This Row],[Сумма по 3 этапам ]],Таблица24[[Сумма по 3 этапам ]],0)</f>
        <v>3</v>
      </c>
      <c r="M15" s="11"/>
    </row>
    <row r="16" spans="1:13" x14ac:dyDescent="0.25">
      <c r="A16" s="7">
        <v>5</v>
      </c>
      <c r="B16" s="36" t="s">
        <v>87</v>
      </c>
      <c r="C16" s="37">
        <v>2008</v>
      </c>
      <c r="D16" s="38" t="s">
        <v>69</v>
      </c>
      <c r="E16" s="39" t="s">
        <v>22</v>
      </c>
      <c r="F16" s="10">
        <v>83</v>
      </c>
      <c r="G16" s="10">
        <v>69</v>
      </c>
      <c r="H16" s="10">
        <v>83</v>
      </c>
      <c r="I16" s="10">
        <v>79</v>
      </c>
      <c r="J16" s="10">
        <f>Таблица24[[#This Row],[Этап I очки]]+Таблица24[[#This Row],[Этап II очки]]+Таблица24[[#This Row],[Этап III очки]]+Таблица24[[#This Row],[Этап IV очки]]</f>
        <v>314</v>
      </c>
      <c r="K16" s="142">
        <v>245</v>
      </c>
      <c r="L16" s="10">
        <f>RANK(Таблица24[[#This Row],[Сумма по 3 этапам ]],Таблица24[[Сумма по 3 этапам ]],0)</f>
        <v>4</v>
      </c>
      <c r="M16" s="11"/>
    </row>
    <row r="17" spans="1:13" ht="30" x14ac:dyDescent="0.25">
      <c r="A17" s="7">
        <v>6</v>
      </c>
      <c r="B17" s="36" t="s">
        <v>88</v>
      </c>
      <c r="C17" s="37">
        <v>2007</v>
      </c>
      <c r="D17" s="38" t="s">
        <v>69</v>
      </c>
      <c r="E17" s="39" t="s">
        <v>52</v>
      </c>
      <c r="F17" s="10">
        <v>79</v>
      </c>
      <c r="G17" s="10">
        <v>83</v>
      </c>
      <c r="H17" s="10">
        <v>75</v>
      </c>
      <c r="I17" s="10">
        <v>0</v>
      </c>
      <c r="J17" s="10">
        <f>Таблица24[[#This Row],[Этап I очки]]+Таблица24[[#This Row],[Этап II очки]]+Таблица24[[#This Row],[Этап III очки]]+Таблица24[[#This Row],[Этап IV очки]]</f>
        <v>237</v>
      </c>
      <c r="K17" s="142">
        <f>Таблица24[[#This Row],[Этап I очки]]+Таблица24[[#This Row],[Этап II очки]]+Таблица24[[#This Row],[Этап III очки]]+Таблица24[[#This Row],[Этап IV очки]]</f>
        <v>237</v>
      </c>
      <c r="L17" s="10">
        <f>RANK(Таблица24[[#This Row],[Сумма по 3 этапам ]],Таблица24[[Сумма по 3 этапам ]],0)</f>
        <v>5</v>
      </c>
      <c r="M17" s="11"/>
    </row>
    <row r="18" spans="1:13" ht="30" x14ac:dyDescent="0.25">
      <c r="A18" s="7">
        <v>7</v>
      </c>
      <c r="B18" s="36" t="s">
        <v>89</v>
      </c>
      <c r="C18" s="37">
        <v>2007</v>
      </c>
      <c r="D18" s="38" t="s">
        <v>69</v>
      </c>
      <c r="E18" s="39" t="s">
        <v>52</v>
      </c>
      <c r="F18" s="10">
        <v>75</v>
      </c>
      <c r="G18" s="10">
        <v>72</v>
      </c>
      <c r="H18" s="10">
        <v>72</v>
      </c>
      <c r="I18" s="10">
        <v>0</v>
      </c>
      <c r="J18" s="10">
        <f>Таблица24[[#This Row],[Этап I очки]]+Таблица24[[#This Row],[Этап II очки]]+Таблица24[[#This Row],[Этап III очки]]+Таблица24[[#This Row],[Этап IV очки]]</f>
        <v>219</v>
      </c>
      <c r="K18" s="142">
        <f>Таблица24[[#This Row],[Этап I очки]]+Таблица24[[#This Row],[Этап II очки]]+Таблица24[[#This Row],[Этап III очки]]+Таблица24[[#This Row],[Этап IV очки]]</f>
        <v>219</v>
      </c>
      <c r="L18" s="10">
        <f>RANK(Таблица24[[#This Row],[Сумма по 3 этапам ]],Таблица24[[Сумма по 3 этапам ]],0)</f>
        <v>6</v>
      </c>
      <c r="M18" s="11"/>
    </row>
    <row r="19" spans="1:13" ht="15.75" thickBot="1" x14ac:dyDescent="0.3">
      <c r="A19" s="7">
        <v>3</v>
      </c>
      <c r="B19" s="40" t="s">
        <v>85</v>
      </c>
      <c r="C19" s="41">
        <v>2007</v>
      </c>
      <c r="D19" s="42" t="s">
        <v>69</v>
      </c>
      <c r="E19" s="43" t="s">
        <v>22</v>
      </c>
      <c r="F19" s="10">
        <v>91</v>
      </c>
      <c r="G19" s="10">
        <v>87</v>
      </c>
      <c r="H19" s="10"/>
      <c r="I19" s="10"/>
      <c r="J19" s="10">
        <f>Таблица24[[#This Row],[Этап I очки]]+Таблица24[[#This Row],[Этап II очки]]+Таблица24[[#This Row],[Этап III очки]]+Таблица24[[#This Row],[Этап IV очки]]</f>
        <v>178</v>
      </c>
      <c r="K19" s="142">
        <v>178</v>
      </c>
      <c r="L19" s="10">
        <f>RANK(Таблица24[[#This Row],[Сумма по 3 этапам ]],Таблица24[[Сумма по 3 этапам ]],0)</f>
        <v>7</v>
      </c>
      <c r="M19" s="11"/>
    </row>
    <row r="20" spans="1:13" x14ac:dyDescent="0.25">
      <c r="A20" s="7">
        <v>8</v>
      </c>
      <c r="B20" s="10" t="s">
        <v>170</v>
      </c>
      <c r="C20" s="10">
        <v>2008</v>
      </c>
      <c r="D20" s="10" t="s">
        <v>139</v>
      </c>
      <c r="E20" s="10" t="s">
        <v>39</v>
      </c>
      <c r="F20" s="10"/>
      <c r="G20" s="10">
        <v>79</v>
      </c>
      <c r="H20" s="10">
        <v>79</v>
      </c>
      <c r="I20" s="10">
        <v>0</v>
      </c>
      <c r="J20" s="10">
        <f>Таблица24[[#This Row],[Этап I очки]]+Таблица24[[#This Row],[Этап II очки]]+Таблица24[[#This Row],[Этап III очки]]+Таблица24[[#This Row],[Этап IV очки]]</f>
        <v>158</v>
      </c>
      <c r="K20" s="142">
        <f>Таблица24[[#This Row],[Этап I очки]]+Таблица24[[#This Row],[Этап II очки]]+Таблица24[[#This Row],[Этап III очки]]+Таблица24[[#This Row],[Этап IV очки]]</f>
        <v>158</v>
      </c>
      <c r="L20" s="10">
        <f>RANK(Таблица24[[#This Row],[Сумма по 3 этапам ]],Таблица24[[Сумма по 3 этапам ]],0)</f>
        <v>8</v>
      </c>
      <c r="M20" s="11"/>
    </row>
    <row r="21" spans="1:13" x14ac:dyDescent="0.25">
      <c r="A21" s="7">
        <v>10</v>
      </c>
      <c r="B21" s="10" t="s">
        <v>173</v>
      </c>
      <c r="C21" s="10">
        <v>2008</v>
      </c>
      <c r="D21" s="10"/>
      <c r="E21" s="10" t="s">
        <v>174</v>
      </c>
      <c r="F21" s="10"/>
      <c r="G21" s="10">
        <v>66</v>
      </c>
      <c r="H21" s="10">
        <v>69</v>
      </c>
      <c r="I21" s="10"/>
      <c r="J21" s="10">
        <f>Таблица24[[#This Row],[Этап I очки]]+Таблица24[[#This Row],[Этап II очки]]+Таблица24[[#This Row],[Этап III очки]]+Таблица24[[#This Row],[Этап IV очки]]</f>
        <v>135</v>
      </c>
      <c r="K21" s="142">
        <f>Таблица24[[#This Row],[Этап I очки]]+Таблица24[[#This Row],[Этап II очки]]+Таблица24[[#This Row],[Этап III очки]]+Таблица24[[#This Row],[Этап IV очки]]</f>
        <v>135</v>
      </c>
      <c r="L21" s="10">
        <f>RANK(Таблица24[[#This Row],[Сумма по 3 этапам ]],Таблица24[[Сумма по 3 этапам ]],0)</f>
        <v>9</v>
      </c>
      <c r="M21" s="11"/>
    </row>
    <row r="22" spans="1:13" x14ac:dyDescent="0.25">
      <c r="A22" s="7">
        <v>14</v>
      </c>
      <c r="B22" s="10" t="s">
        <v>252</v>
      </c>
      <c r="C22" s="10">
        <v>2006</v>
      </c>
      <c r="D22" s="10" t="s">
        <v>139</v>
      </c>
      <c r="E22" s="10" t="s">
        <v>211</v>
      </c>
      <c r="F22" s="10"/>
      <c r="G22" s="10"/>
      <c r="H22" s="10"/>
      <c r="I22" s="10">
        <v>91</v>
      </c>
      <c r="J22" s="10">
        <f>Таблица24[[#This Row],[Этап I очки]]+Таблица24[[#This Row],[Этап II очки]]+Таблица24[[#This Row],[Этап III очки]]+Таблица24[[#This Row],[Этап IV очки]]</f>
        <v>91</v>
      </c>
      <c r="K22" s="142">
        <f>Таблица24[[#This Row],[Этап I очки]]+Таблица24[[#This Row],[Этап II очки]]+Таблица24[[#This Row],[Этап III очки]]+Таблица24[[#This Row],[Этап IV очки]]</f>
        <v>91</v>
      </c>
      <c r="L22" s="10">
        <f>RANK(Таблица24[[#This Row],[Сумма по 3 этапам ]],Таблица24[[Сумма по 3 этапам ]],0)</f>
        <v>10</v>
      </c>
      <c r="M22" s="11"/>
    </row>
    <row r="23" spans="1:13" x14ac:dyDescent="0.25">
      <c r="A23" s="7">
        <v>11</v>
      </c>
      <c r="B23" s="10" t="s">
        <v>201</v>
      </c>
      <c r="C23" s="10">
        <v>2007</v>
      </c>
      <c r="D23" s="10" t="s">
        <v>69</v>
      </c>
      <c r="E23" s="10" t="s">
        <v>22</v>
      </c>
      <c r="F23" s="10"/>
      <c r="G23" s="10"/>
      <c r="H23" s="10">
        <v>87</v>
      </c>
      <c r="I23" s="10"/>
      <c r="J23" s="10">
        <f>Таблица24[[#This Row],[Этап I очки]]+Таблица24[[#This Row],[Этап II очки]]+Таблица24[[#This Row],[Этап III очки]]+Таблица24[[#This Row],[Этап IV очки]]</f>
        <v>87</v>
      </c>
      <c r="K23" s="142">
        <f>Таблица24[[#This Row],[Этап I очки]]+Таблица24[[#This Row],[Этап II очки]]+Таблица24[[#This Row],[Этап III очки]]+Таблица24[[#This Row],[Этап IV очки]]</f>
        <v>87</v>
      </c>
      <c r="L23" s="10">
        <f>RANK(Таблица24[[#This Row],[Сумма по 3 этапам ]],Таблица24[[Сумма по 3 этапам ]],0)</f>
        <v>11</v>
      </c>
      <c r="M23" s="11"/>
    </row>
    <row r="24" spans="1:13" x14ac:dyDescent="0.25">
      <c r="A24" s="7">
        <v>15</v>
      </c>
      <c r="B24" s="10" t="s">
        <v>253</v>
      </c>
      <c r="C24" s="10">
        <v>2008</v>
      </c>
      <c r="D24" s="10"/>
      <c r="E24" s="10" t="s">
        <v>254</v>
      </c>
      <c r="F24" s="10"/>
      <c r="G24" s="10"/>
      <c r="H24" s="10"/>
      <c r="I24" s="10">
        <v>83</v>
      </c>
      <c r="J24" s="10">
        <f>Таблица24[[#This Row],[Этап I очки]]+Таблица24[[#This Row],[Этап II очки]]+Таблица24[[#This Row],[Этап III очки]]+Таблица24[[#This Row],[Этап IV очки]]</f>
        <v>83</v>
      </c>
      <c r="K24" s="142">
        <f>Таблица24[[#This Row],[Этап I очки]]+Таблица24[[#This Row],[Этап II очки]]+Таблица24[[#This Row],[Этап III очки]]+Таблица24[[#This Row],[Этап IV очки]]</f>
        <v>83</v>
      </c>
      <c r="L24" s="10">
        <f>RANK(Таблица24[[#This Row],[Сумма по 3 этапам ]],Таблица24[[Сумма по 3 этапам ]],0)</f>
        <v>12</v>
      </c>
      <c r="M24" s="11"/>
    </row>
    <row r="25" spans="1:13" x14ac:dyDescent="0.25">
      <c r="A25" s="7">
        <v>9</v>
      </c>
      <c r="B25" s="10" t="s">
        <v>171</v>
      </c>
      <c r="C25" s="10">
        <v>2008</v>
      </c>
      <c r="D25" s="10"/>
      <c r="E25" s="10" t="s">
        <v>172</v>
      </c>
      <c r="F25" s="10"/>
      <c r="G25" s="10">
        <v>75</v>
      </c>
      <c r="H25" s="10">
        <v>0</v>
      </c>
      <c r="I25" s="10">
        <v>0</v>
      </c>
      <c r="J25" s="10">
        <f>Таблица24[[#This Row],[Этап I очки]]+Таблица24[[#This Row],[Этап II очки]]+Таблица24[[#This Row],[Этап III очки]]+Таблица24[[#This Row],[Этап IV очки]]</f>
        <v>75</v>
      </c>
      <c r="K25" s="142">
        <f>Таблица24[[#This Row],[Этап I очки]]+Таблица24[[#This Row],[Этап II очки]]+Таблица24[[#This Row],[Этап III очки]]+Таблица24[[#This Row],[Этап IV очки]]</f>
        <v>75</v>
      </c>
      <c r="L25" s="10">
        <f>RANK(Таблица24[[#This Row],[Сумма по 3 этапам ]],Таблица24[[Сумма по 3 этапам ]],0)</f>
        <v>13</v>
      </c>
      <c r="M25" s="11"/>
    </row>
    <row r="26" spans="1:13" x14ac:dyDescent="0.25">
      <c r="A26" s="7">
        <v>16</v>
      </c>
      <c r="B26" s="10" t="s">
        <v>255</v>
      </c>
      <c r="C26" s="10">
        <v>2006</v>
      </c>
      <c r="D26" s="10"/>
      <c r="E26" s="8" t="s">
        <v>211</v>
      </c>
      <c r="F26" s="10"/>
      <c r="G26" s="10"/>
      <c r="H26" s="10"/>
      <c r="I26" s="10">
        <v>75</v>
      </c>
      <c r="J26" s="10">
        <f>Таблица24[[#This Row],[Этап I очки]]+Таблица24[[#This Row],[Этап II очки]]+Таблица24[[#This Row],[Этап III очки]]+Таблица24[[#This Row],[Этап IV очки]]</f>
        <v>75</v>
      </c>
      <c r="K26" s="142">
        <f>Таблица24[[#This Row],[Этап I очки]]+Таблица24[[#This Row],[Этап II очки]]+Таблица24[[#This Row],[Этап III очки]]+Таблица24[[#This Row],[Этап IV очки]]</f>
        <v>75</v>
      </c>
      <c r="L26" s="10">
        <f>RANK(Таблица24[[#This Row],[Сумма по 3 этапам ]],Таблица24[[Сумма по 3 этапам ]],0)</f>
        <v>13</v>
      </c>
      <c r="M26" s="11"/>
    </row>
    <row r="27" spans="1:13" x14ac:dyDescent="0.25">
      <c r="A27" s="7">
        <v>12</v>
      </c>
      <c r="B27" s="10" t="s">
        <v>202</v>
      </c>
      <c r="C27" s="10">
        <v>2007</v>
      </c>
      <c r="D27" s="10" t="s">
        <v>139</v>
      </c>
      <c r="E27" s="10" t="s">
        <v>174</v>
      </c>
      <c r="F27" s="10"/>
      <c r="G27" s="10"/>
      <c r="H27" s="10">
        <v>66</v>
      </c>
      <c r="I27" s="10"/>
      <c r="J27" s="10">
        <f>Таблица24[[#This Row],[Этап I очки]]+Таблица24[[#This Row],[Этап II очки]]+Таблица24[[#This Row],[Этап III очки]]+Таблица24[[#This Row],[Этап IV очки]]</f>
        <v>66</v>
      </c>
      <c r="K27" s="142">
        <f>Таблица24[[#This Row],[Этап I очки]]+Таблица24[[#This Row],[Этап II очки]]+Таблица24[[#This Row],[Этап III очки]]+Таблица24[[#This Row],[Этап IV очки]]</f>
        <v>66</v>
      </c>
      <c r="L27" s="10">
        <f>RANK(Таблица24[[#This Row],[Сумма по 3 этапам ]],Таблица24[[Сумма по 3 этапам ]],0)</f>
        <v>15</v>
      </c>
      <c r="M27" s="11"/>
    </row>
    <row r="28" spans="1:13" x14ac:dyDescent="0.25">
      <c r="A28" s="7">
        <v>13</v>
      </c>
      <c r="B28" s="10" t="s">
        <v>203</v>
      </c>
      <c r="C28" s="10">
        <v>2006</v>
      </c>
      <c r="D28" s="10" t="s">
        <v>139</v>
      </c>
      <c r="E28" s="10" t="s">
        <v>39</v>
      </c>
      <c r="F28" s="10"/>
      <c r="G28" s="10"/>
      <c r="H28" s="10">
        <v>63</v>
      </c>
      <c r="I28" s="10"/>
      <c r="J28" s="10">
        <f>Таблица24[[#This Row],[Этап I очки]]+Таблица24[[#This Row],[Этап II очки]]+Таблица24[[#This Row],[Этап III очки]]+Таблица24[[#This Row],[Этап IV очки]]</f>
        <v>63</v>
      </c>
      <c r="K28" s="142">
        <f>Таблица24[[#This Row],[Этап I очки]]+Таблица24[[#This Row],[Этап II очки]]+Таблица24[[#This Row],[Этап III очки]]+Таблица24[[#This Row],[Этап IV очки]]</f>
        <v>63</v>
      </c>
      <c r="L28" s="10">
        <f>RANK(Таблица24[[#This Row],[Сумма по 3 этапам ]],Таблица24[[Сумма по 3 этапам ]],0)</f>
        <v>16</v>
      </c>
      <c r="M28" s="11"/>
    </row>
    <row r="31" spans="1:13" x14ac:dyDescent="0.25">
      <c r="B31" s="15" t="s">
        <v>18</v>
      </c>
      <c r="C31" s="1"/>
      <c r="D31" s="1"/>
      <c r="E31" s="2"/>
    </row>
    <row r="32" spans="1:13" x14ac:dyDescent="0.25">
      <c r="B32" s="15" t="s">
        <v>19</v>
      </c>
      <c r="C32" s="1"/>
      <c r="D32" s="1"/>
      <c r="E32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topLeftCell="A10" workbookViewId="0">
      <selection activeCell="F25" sqref="F25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4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4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4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4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4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83"/>
      <c r="L7" s="126"/>
      <c r="M7" s="126"/>
    </row>
    <row r="8" spans="1:14" ht="39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4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4" ht="56.25" customHeight="1" x14ac:dyDescent="0.3">
      <c r="A10" s="195" t="s">
        <v>175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"/>
    </row>
    <row r="12" spans="1:14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4" x14ac:dyDescent="0.25">
      <c r="A13" s="7">
        <v>1</v>
      </c>
      <c r="B13" s="67" t="s">
        <v>49</v>
      </c>
      <c r="C13" s="68">
        <v>2001</v>
      </c>
      <c r="D13" s="69" t="s">
        <v>24</v>
      </c>
      <c r="E13" s="71" t="s">
        <v>50</v>
      </c>
      <c r="F13" s="8">
        <v>100</v>
      </c>
      <c r="G13" s="8">
        <v>95</v>
      </c>
      <c r="H13" s="8">
        <v>100</v>
      </c>
      <c r="I13" s="8">
        <v>100</v>
      </c>
      <c r="J13" s="8">
        <f>Таблица2456789[[#This Row],[Этап I очки]]+Таблица2456789[[#This Row],[Этап II очки]]+Таблица2456789[[#This Row],[Этап III очки]]+Таблица2456789[[#This Row],[Этап IV очки]]</f>
        <v>395</v>
      </c>
      <c r="K13" s="141">
        <v>300</v>
      </c>
      <c r="L13" s="8">
        <f>RANK(Таблица2456789[[#This Row],[Сумма по 3 этапам]],Таблица2456789[Сумма по 3 этапам],0)</f>
        <v>1</v>
      </c>
      <c r="M13" s="9"/>
    </row>
    <row r="14" spans="1:14" ht="30" x14ac:dyDescent="0.25">
      <c r="A14" s="7">
        <v>2</v>
      </c>
      <c r="B14" s="64" t="s">
        <v>51</v>
      </c>
      <c r="C14" s="65">
        <v>2000</v>
      </c>
      <c r="D14" s="66" t="s">
        <v>36</v>
      </c>
      <c r="E14" s="70" t="s">
        <v>52</v>
      </c>
      <c r="F14" s="8">
        <v>95</v>
      </c>
      <c r="G14" s="8">
        <v>100</v>
      </c>
      <c r="H14" s="8">
        <v>91</v>
      </c>
      <c r="I14" s="8"/>
      <c r="J14" s="8">
        <f>Таблица2456789[[#This Row],[Этап I очки]]+Таблица2456789[[#This Row],[Этап II очки]]+Таблица2456789[[#This Row],[Этап III очки]]+Таблица2456789[[#This Row],[Этап IV очки]]</f>
        <v>286</v>
      </c>
      <c r="K14" s="141">
        <f>Таблица2456789[[#This Row],[Этап I очки]]+Таблица2456789[[#This Row],[Этап II очки]]+Таблица2456789[[#This Row],[Этап III очки]]+Таблица2456789[[#This Row],[Этап IV очки]]</f>
        <v>286</v>
      </c>
      <c r="L14" s="8">
        <f>RANK(Таблица2456789[[#This Row],[Сумма по 3 этапам]],Таблица2456789[Сумма по 3 этапам],0)</f>
        <v>2</v>
      </c>
      <c r="M14" s="9"/>
    </row>
    <row r="15" spans="1:14" x14ac:dyDescent="0.25">
      <c r="A15" s="7">
        <v>6</v>
      </c>
      <c r="B15" s="118" t="s">
        <v>176</v>
      </c>
      <c r="C15" s="161">
        <v>1999</v>
      </c>
      <c r="D15" s="10" t="s">
        <v>24</v>
      </c>
      <c r="E15" s="11" t="s">
        <v>50</v>
      </c>
      <c r="F15" s="10">
        <v>0</v>
      </c>
      <c r="G15" s="10">
        <v>91</v>
      </c>
      <c r="H15" s="10">
        <v>95</v>
      </c>
      <c r="I15" s="10">
        <v>95</v>
      </c>
      <c r="J15" s="10">
        <f>Таблица2456789[[#This Row],[Этап I очки]]+Таблица2456789[[#This Row],[Этап II очки]]+Таблица2456789[[#This Row],[Этап III очки]]+Таблица2456789[[#This Row],[Этап IV очки]]</f>
        <v>281</v>
      </c>
      <c r="K15" s="142">
        <f>Таблица2456789[[#This Row],[Этап I очки]]+Таблица2456789[[#This Row],[Этап II очки]]+Таблица2456789[[#This Row],[Этап III очки]]+Таблица2456789[[#This Row],[Этап IV очки]]</f>
        <v>281</v>
      </c>
      <c r="L15" s="10">
        <f>RANK(Таблица2456789[[#This Row],[Сумма по 3 этапам]],Таблица2456789[Сумма по 3 этапам],0)</f>
        <v>3</v>
      </c>
      <c r="M15" s="11"/>
    </row>
    <row r="16" spans="1:14" ht="30" x14ac:dyDescent="0.25">
      <c r="A16" s="7">
        <v>3</v>
      </c>
      <c r="B16" s="64" t="s">
        <v>53</v>
      </c>
      <c r="C16" s="65">
        <v>2000</v>
      </c>
      <c r="D16" s="66"/>
      <c r="E16" s="70" t="s">
        <v>54</v>
      </c>
      <c r="F16" s="10">
        <v>91</v>
      </c>
      <c r="G16" s="10">
        <v>87</v>
      </c>
      <c r="H16" s="10">
        <v>87</v>
      </c>
      <c r="I16" s="10"/>
      <c r="J16" s="10">
        <f>Таблица2456789[[#This Row],[Этап I очки]]+Таблица2456789[[#This Row],[Этап II очки]]+Таблица2456789[[#This Row],[Этап III очки]]+Таблица2456789[[#This Row],[Этап IV очки]]</f>
        <v>265</v>
      </c>
      <c r="K16" s="142">
        <f>Таблица2456789[[#This Row],[Этап I очки]]+Таблица2456789[[#This Row],[Этап II очки]]+Таблица2456789[[#This Row],[Этап III очки]]+Таблица2456789[[#This Row],[Этап IV очки]]</f>
        <v>265</v>
      </c>
      <c r="L16" s="10">
        <f>RANK(Таблица2456789[[#This Row],[Сумма по 3 этапам]],Таблица2456789[Сумма по 3 этапам],0)</f>
        <v>4</v>
      </c>
      <c r="M16" s="11"/>
    </row>
    <row r="17" spans="1:13" ht="15.75" thickBot="1" x14ac:dyDescent="0.3">
      <c r="A17" s="7">
        <v>4</v>
      </c>
      <c r="B17" s="100" t="s">
        <v>55</v>
      </c>
      <c r="C17" s="101">
        <v>2000</v>
      </c>
      <c r="D17" s="102" t="s">
        <v>24</v>
      </c>
      <c r="E17" s="103" t="s">
        <v>56</v>
      </c>
      <c r="F17" s="10">
        <v>87</v>
      </c>
      <c r="G17" s="10">
        <v>83</v>
      </c>
      <c r="H17" s="10">
        <v>87</v>
      </c>
      <c r="I17" s="10"/>
      <c r="J17" s="10">
        <f>Таблица2456789[[#This Row],[Этап I очки]]+Таблица2456789[[#This Row],[Этап II очки]]+Таблица2456789[[#This Row],[Этап III очки]]+Таблица2456789[[#This Row],[Этап IV очки]]</f>
        <v>257</v>
      </c>
      <c r="K17" s="142">
        <f>Таблица2456789[[#This Row],[Этап I очки]]+Таблица2456789[[#This Row],[Этап II очки]]+Таблица2456789[[#This Row],[Этап III очки]]+Таблица2456789[[#This Row],[Этап IV очки]]</f>
        <v>257</v>
      </c>
      <c r="L17" s="10">
        <f>RANK(Таблица2456789[[#This Row],[Сумма по 3 этапам]],Таблица2456789[Сумма по 3 этапам],0)</f>
        <v>5</v>
      </c>
      <c r="M17" s="11"/>
    </row>
    <row r="18" spans="1:13" ht="30" x14ac:dyDescent="0.25">
      <c r="A18" s="7">
        <v>5</v>
      </c>
      <c r="B18" s="163" t="s">
        <v>57</v>
      </c>
      <c r="C18" s="94">
        <v>2000</v>
      </c>
      <c r="D18" s="94"/>
      <c r="E18" s="156" t="s">
        <v>58</v>
      </c>
      <c r="F18" s="10">
        <v>83</v>
      </c>
      <c r="G18" s="10">
        <v>0</v>
      </c>
      <c r="H18" s="10">
        <v>79</v>
      </c>
      <c r="I18" s="10"/>
      <c r="J18" s="10">
        <f>Таблица2456789[[#This Row],[Этап I очки]]+Таблица2456789[[#This Row],[Этап II очки]]+Таблица2456789[[#This Row],[Этап III очки]]+Таблица2456789[[#This Row],[Этап IV очки]]</f>
        <v>162</v>
      </c>
      <c r="K18" s="142">
        <f>Таблица2456789[[#This Row],[Этап I очки]]+Таблица2456789[[#This Row],[Этап II очки]]+Таблица2456789[[#This Row],[Этап III очки]]+Таблица2456789[[#This Row],[Этап IV очки]]</f>
        <v>162</v>
      </c>
      <c r="L18" s="10">
        <f>RANK(Таблица2456789[[#This Row],[Сумма по 3 этапам]],Таблица2456789[Сумма по 3 этапам],0)</f>
        <v>6</v>
      </c>
      <c r="M18" s="11"/>
    </row>
    <row r="19" spans="1:13" x14ac:dyDescent="0.25">
      <c r="A19" s="7">
        <v>7</v>
      </c>
      <c r="B19" s="10" t="s">
        <v>199</v>
      </c>
      <c r="C19" s="10">
        <v>2001</v>
      </c>
      <c r="D19" s="10" t="s">
        <v>139</v>
      </c>
      <c r="E19" s="10" t="s">
        <v>200</v>
      </c>
      <c r="F19" s="10"/>
      <c r="G19" s="10"/>
      <c r="H19" s="10">
        <v>75</v>
      </c>
      <c r="I19" s="10"/>
      <c r="J19" s="10">
        <f>Таблица2456789[[#This Row],[Этап I очки]]+Таблица2456789[[#This Row],[Этап II очки]]+Таблица2456789[[#This Row],[Этап III очки]]+Таблица2456789[[#This Row],[Этап IV очки]]</f>
        <v>75</v>
      </c>
      <c r="K19" s="142">
        <f>Таблица2456789[[#This Row],[Этап I очки]]+Таблица2456789[[#This Row],[Этап II очки]]+Таблица2456789[[#This Row],[Этап III очки]]+Таблица2456789[[#This Row],[Этап IV очки]]</f>
        <v>75</v>
      </c>
      <c r="L19" s="10">
        <f>RANK(Таблица2456789[[#This Row],[Сумма по 3 этапам]],Таблица2456789[Сумма по 3 этапам],0)</f>
        <v>7</v>
      </c>
      <c r="M19" s="11"/>
    </row>
    <row r="22" spans="1:13" x14ac:dyDescent="0.25">
      <c r="B22" s="15" t="s">
        <v>18</v>
      </c>
      <c r="C22" s="1"/>
      <c r="D22" s="1"/>
      <c r="E22" s="2"/>
    </row>
    <row r="23" spans="1:13" x14ac:dyDescent="0.25">
      <c r="B23" s="15" t="s">
        <v>19</v>
      </c>
      <c r="C23" s="1"/>
      <c r="D23" s="1"/>
      <c r="E23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39"/>
  <sheetViews>
    <sheetView topLeftCell="D9" workbookViewId="0">
      <selection activeCell="R16" sqref="Q16:R17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2" customWidth="1"/>
    <col min="13" max="13" width="19.85546875" customWidth="1"/>
  </cols>
  <sheetData>
    <row r="2" spans="1:19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9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9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9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9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9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83"/>
      <c r="L7" s="126"/>
      <c r="M7" s="126"/>
    </row>
    <row r="8" spans="1:19" ht="31.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9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9" ht="56.25" customHeight="1" x14ac:dyDescent="0.3">
      <c r="A10" s="195" t="s">
        <v>185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9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9" ht="30" x14ac:dyDescent="0.25">
      <c r="A13" s="7">
        <v>1</v>
      </c>
      <c r="B13" s="95" t="s">
        <v>60</v>
      </c>
      <c r="C13" s="96">
        <v>2003</v>
      </c>
      <c r="D13" s="97" t="s">
        <v>24</v>
      </c>
      <c r="E13" s="99" t="s">
        <v>52</v>
      </c>
      <c r="F13" s="8">
        <v>87</v>
      </c>
      <c r="G13" s="8">
        <v>100</v>
      </c>
      <c r="H13" s="8">
        <v>100</v>
      </c>
      <c r="I13" s="8"/>
      <c r="J13" s="8">
        <f>Таблица245678[[#This Row],[Этап I очки]]+Таблица245678[[#This Row],[Этап II очки]]+Таблица245678[[#This Row],[Этап III очки]]+Таблица245678[[#This Row],[Этап IV очки]]</f>
        <v>287</v>
      </c>
      <c r="K13" s="141">
        <f>Таблица245678[[#This Row],[Этап I очки]]+Таблица245678[[#This Row],[Этап II очки]]+Таблица245678[[#This Row],[Этап III очки]]+Таблица245678[[#This Row],[Этап IV очки]]</f>
        <v>287</v>
      </c>
      <c r="L13" s="8">
        <f>RANK(Таблица245678[[#This Row],[Сумма по 3 этапам]],Таблица245678[Сумма по 3 этапам],0)</f>
        <v>1</v>
      </c>
      <c r="M13" s="9"/>
    </row>
    <row r="14" spans="1:19" x14ac:dyDescent="0.25">
      <c r="A14" s="7">
        <v>2</v>
      </c>
      <c r="B14" s="92" t="s">
        <v>44</v>
      </c>
      <c r="C14" s="93">
        <v>2003</v>
      </c>
      <c r="D14" s="94" t="s">
        <v>24</v>
      </c>
      <c r="E14" s="98" t="s">
        <v>25</v>
      </c>
      <c r="F14" s="8">
        <v>100</v>
      </c>
      <c r="G14" s="8">
        <v>95</v>
      </c>
      <c r="H14" s="8">
        <v>91</v>
      </c>
      <c r="I14" s="8">
        <v>91</v>
      </c>
      <c r="J14" s="8">
        <f>Таблица245678[[#This Row],[Этап I очки]]+Таблица245678[[#This Row],[Этап II очки]]+Таблица245678[[#This Row],[Этап III очки]]+Таблица245678[[#This Row],[Этап IV очки]]</f>
        <v>377</v>
      </c>
      <c r="K14" s="172">
        <v>286</v>
      </c>
      <c r="L14" s="172">
        <f>RANK(Таблица245678[[#This Row],[Сумма по 3 этапам]],Таблица245678[Сумма по 3 этапам],0)</f>
        <v>2</v>
      </c>
      <c r="M14" s="149">
        <v>2.6504629629629625E-3</v>
      </c>
      <c r="P14" s="148"/>
      <c r="Q14" s="148"/>
      <c r="R14" s="148"/>
      <c r="S14" s="148"/>
    </row>
    <row r="15" spans="1:19" x14ac:dyDescent="0.25">
      <c r="A15" s="7">
        <v>3</v>
      </c>
      <c r="B15" s="72" t="s">
        <v>43</v>
      </c>
      <c r="C15" s="73">
        <v>2003</v>
      </c>
      <c r="D15" s="74" t="s">
        <v>24</v>
      </c>
      <c r="E15" s="75" t="s">
        <v>22</v>
      </c>
      <c r="F15" s="10">
        <v>95</v>
      </c>
      <c r="G15" s="10">
        <v>91</v>
      </c>
      <c r="H15" s="10">
        <v>87</v>
      </c>
      <c r="I15" s="10">
        <v>100</v>
      </c>
      <c r="J15" s="10">
        <f>Таблица245678[[#This Row],[Этап I очки]]+Таблица245678[[#This Row],[Этап II очки]]+Таблица245678[[#This Row],[Этап III очки]]+Таблица245678[[#This Row],[Этап IV очки]]</f>
        <v>373</v>
      </c>
      <c r="K15" s="174">
        <v>286</v>
      </c>
      <c r="L15" s="174">
        <v>3</v>
      </c>
      <c r="M15" s="150">
        <v>2.8124999999999995E-3</v>
      </c>
      <c r="P15" s="148"/>
      <c r="Q15" s="148"/>
      <c r="R15" s="148"/>
      <c r="S15" s="148"/>
    </row>
    <row r="16" spans="1:19" x14ac:dyDescent="0.25">
      <c r="A16" s="7">
        <v>4</v>
      </c>
      <c r="B16" s="72" t="s">
        <v>59</v>
      </c>
      <c r="C16" s="73">
        <v>2003</v>
      </c>
      <c r="D16" s="74" t="s">
        <v>24</v>
      </c>
      <c r="E16" s="75" t="s">
        <v>50</v>
      </c>
      <c r="F16" s="10">
        <v>91</v>
      </c>
      <c r="G16" s="10">
        <v>87</v>
      </c>
      <c r="H16" s="10">
        <v>95</v>
      </c>
      <c r="I16" s="10"/>
      <c r="J16" s="10">
        <f>Таблица245678[[#This Row],[Этап I очки]]+Таблица245678[[#This Row],[Этап II очки]]+Таблица245678[[#This Row],[Этап III очки]]+Таблица245678[[#This Row],[Этап IV очки]]</f>
        <v>273</v>
      </c>
      <c r="K16" s="142">
        <f>Таблица245678[[#This Row],[Этап I очки]]+Таблица245678[[#This Row],[Этап II очки]]+Таблица245678[[#This Row],[Этап III очки]]+Таблица245678[[#This Row],[Этап IV очки]]</f>
        <v>273</v>
      </c>
      <c r="L16" s="10">
        <f>RANK(Таблица245678[[#This Row],[Сумма по 3 этапам]],Таблица245678[Сумма по 3 этапам],0)</f>
        <v>4</v>
      </c>
      <c r="M16" s="11"/>
    </row>
    <row r="17" spans="1:13" x14ac:dyDescent="0.25">
      <c r="A17" s="7">
        <v>5</v>
      </c>
      <c r="B17" s="118" t="s">
        <v>177</v>
      </c>
      <c r="C17" s="161">
        <v>2002</v>
      </c>
      <c r="D17" s="121" t="s">
        <v>36</v>
      </c>
      <c r="E17" s="11" t="s">
        <v>144</v>
      </c>
      <c r="F17" s="10">
        <v>0</v>
      </c>
      <c r="G17" s="10">
        <v>83</v>
      </c>
      <c r="H17" s="10">
        <v>83</v>
      </c>
      <c r="I17" s="10"/>
      <c r="J17" s="10">
        <f>Таблица245678[[#This Row],[Этап I очки]]+Таблица245678[[#This Row],[Этап II очки]]+Таблица245678[[#This Row],[Этап III очки]]+Таблица245678[[#This Row],[Этап IV очки]]</f>
        <v>166</v>
      </c>
      <c r="K17" s="142">
        <f>Таблица245678[[#This Row],[Этап I очки]]+Таблица245678[[#This Row],[Этап II очки]]+Таблица245678[[#This Row],[Этап III очки]]+Таблица245678[[#This Row],[Этап IV очки]]</f>
        <v>166</v>
      </c>
      <c r="L17" s="10">
        <f>RANK(Таблица245678[[#This Row],[Сумма по 3 этапам]],Таблица245678[Сумма по 3 этапам],0)</f>
        <v>5</v>
      </c>
      <c r="M17" s="11"/>
    </row>
    <row r="18" spans="1:13" ht="15.75" thickBot="1" x14ac:dyDescent="0.3">
      <c r="A18" s="7">
        <v>6</v>
      </c>
      <c r="B18" s="175" t="s">
        <v>178</v>
      </c>
      <c r="C18" s="176">
        <v>2003</v>
      </c>
      <c r="D18" s="177" t="s">
        <v>41</v>
      </c>
      <c r="E18" s="178" t="s">
        <v>123</v>
      </c>
      <c r="F18" s="10">
        <v>0</v>
      </c>
      <c r="G18" s="10">
        <v>79</v>
      </c>
      <c r="H18" s="10">
        <v>79</v>
      </c>
      <c r="I18" s="10"/>
      <c r="J18" s="10">
        <f>Таблица245678[[#This Row],[Этап I очки]]+Таблица245678[[#This Row],[Этап II очки]]+Таблица245678[[#This Row],[Этап III очки]]+Таблица245678[[#This Row],[Этап IV очки]]</f>
        <v>158</v>
      </c>
      <c r="K18" s="142">
        <f>Таблица245678[[#This Row],[Этап I очки]]+Таблица245678[[#This Row],[Этап II очки]]+Таблица245678[[#This Row],[Этап III очки]]+Таблица245678[[#This Row],[Этап IV очки]]</f>
        <v>158</v>
      </c>
      <c r="L18" s="10">
        <f>RANK(Таблица245678[[#This Row],[Сумма по 3 этапам]],Таблица245678[Сумма по 3 этапам],0)</f>
        <v>6</v>
      </c>
      <c r="M18" s="11"/>
    </row>
    <row r="19" spans="1:13" x14ac:dyDescent="0.25">
      <c r="A19" s="7">
        <v>7</v>
      </c>
      <c r="B19" s="10" t="s">
        <v>179</v>
      </c>
      <c r="C19" s="121">
        <v>2003</v>
      </c>
      <c r="D19" s="121" t="s">
        <v>41</v>
      </c>
      <c r="E19" s="10" t="s">
        <v>123</v>
      </c>
      <c r="F19" s="10">
        <v>0</v>
      </c>
      <c r="G19" s="10">
        <v>75</v>
      </c>
      <c r="H19" s="10">
        <v>69</v>
      </c>
      <c r="I19" s="10"/>
      <c r="J19" s="10">
        <f>Таблица245678[[#This Row],[Этап I очки]]+Таблица245678[[#This Row],[Этап II очки]]+Таблица245678[[#This Row],[Этап III очки]]+Таблица245678[[#This Row],[Этап IV очки]]</f>
        <v>144</v>
      </c>
      <c r="K19" s="142">
        <f>Таблица245678[[#This Row],[Этап I очки]]+Таблица245678[[#This Row],[Этап II очки]]+Таблица245678[[#This Row],[Этап III очки]]+Таблица245678[[#This Row],[Этап IV очки]]</f>
        <v>144</v>
      </c>
      <c r="L19" s="10">
        <f>RANK(Таблица245678[[#This Row],[Сумма по 3 этапам]],Таблица245678[Сумма по 3 этапам],0)</f>
        <v>7</v>
      </c>
      <c r="M19" s="11"/>
    </row>
    <row r="20" spans="1:13" ht="30" x14ac:dyDescent="0.25">
      <c r="A20" s="7">
        <v>8</v>
      </c>
      <c r="B20" s="122" t="s">
        <v>181</v>
      </c>
      <c r="C20" s="106">
        <v>2002</v>
      </c>
      <c r="D20" s="106" t="s">
        <v>142</v>
      </c>
      <c r="E20" s="122" t="s">
        <v>54</v>
      </c>
      <c r="F20" s="10">
        <v>0</v>
      </c>
      <c r="G20" s="10">
        <v>69</v>
      </c>
      <c r="H20" s="10">
        <v>75</v>
      </c>
      <c r="I20" s="10"/>
      <c r="J20" s="10">
        <f>Таблица245678[[#This Row],[Этап I очки]]+Таблица245678[[#This Row],[Этап II очки]]+Таблица245678[[#This Row],[Этап III очки]]+Таблица245678[[#This Row],[Этап IV очки]]</f>
        <v>144</v>
      </c>
      <c r="K20" s="142">
        <f>Таблица245678[[#This Row],[Этап I очки]]+Таблица245678[[#This Row],[Этап II очки]]+Таблица245678[[#This Row],[Этап III очки]]+Таблица245678[[#This Row],[Этап IV очки]]</f>
        <v>144</v>
      </c>
      <c r="L20" s="10">
        <f>RANK(Таблица245678[[#This Row],[Сумма по 3 этапам]],Таблица245678[Сумма по 3 этапам],0)</f>
        <v>7</v>
      </c>
      <c r="M20" s="11"/>
    </row>
    <row r="21" spans="1:13" x14ac:dyDescent="0.25">
      <c r="A21" s="7">
        <v>9</v>
      </c>
      <c r="B21" s="122" t="s">
        <v>182</v>
      </c>
      <c r="C21" s="106">
        <v>2003</v>
      </c>
      <c r="D21" s="106" t="s">
        <v>142</v>
      </c>
      <c r="E21" s="124"/>
      <c r="F21" s="10">
        <v>0</v>
      </c>
      <c r="G21" s="10">
        <v>66</v>
      </c>
      <c r="H21" s="10">
        <v>72</v>
      </c>
      <c r="I21" s="10"/>
      <c r="J21" s="10">
        <f>Таблица245678[[#This Row],[Этап I очки]]+Таблица245678[[#This Row],[Этап II очки]]+Таблица245678[[#This Row],[Этап III очки]]+Таблица245678[[#This Row],[Этап IV очки]]</f>
        <v>138</v>
      </c>
      <c r="K21" s="142">
        <f>Таблица245678[[#This Row],[Этап I очки]]+Таблица245678[[#This Row],[Этап II очки]]+Таблица245678[[#This Row],[Этап III очки]]+Таблица245678[[#This Row],[Этап IV очки]]</f>
        <v>138</v>
      </c>
      <c r="L21" s="10">
        <f>RANK(Таблица245678[[#This Row],[Сумма по 3 этапам]],Таблица245678[Сумма по 3 этапам],0)</f>
        <v>9</v>
      </c>
      <c r="M21" s="11"/>
    </row>
    <row r="22" spans="1:13" x14ac:dyDescent="0.25">
      <c r="A22" s="7">
        <v>10</v>
      </c>
      <c r="B22" s="10" t="s">
        <v>223</v>
      </c>
      <c r="C22" s="10">
        <v>2002</v>
      </c>
      <c r="D22" s="10" t="s">
        <v>24</v>
      </c>
      <c r="E22" s="10" t="s">
        <v>211</v>
      </c>
      <c r="F22" s="10"/>
      <c r="G22" s="10"/>
      <c r="H22" s="10"/>
      <c r="I22" s="10">
        <v>95</v>
      </c>
      <c r="J22" s="10">
        <f>Таблица245678[[#This Row],[Этап I очки]]+Таблица245678[[#This Row],[Этап II очки]]+Таблица245678[[#This Row],[Этап III очки]]+Таблица245678[[#This Row],[Этап IV очки]]</f>
        <v>95</v>
      </c>
      <c r="K22" s="142">
        <f>Таблица245678[[#This Row],[Этап I очки]]+Таблица245678[[#This Row],[Этап II очки]]+Таблица245678[[#This Row],[Этап III очки]]+Таблица245678[[#This Row],[Этап IV очки]]</f>
        <v>95</v>
      </c>
      <c r="L22" s="10">
        <f>RANK(Таблица245678[[#This Row],[Сумма по 3 этапам]],Таблица245678[Сумма по 3 этапам],0)</f>
        <v>10</v>
      </c>
      <c r="M22" s="11"/>
    </row>
    <row r="23" spans="1:13" x14ac:dyDescent="0.25">
      <c r="A23" s="7">
        <v>11</v>
      </c>
      <c r="B23" s="7" t="s">
        <v>268</v>
      </c>
      <c r="C23" s="7">
        <v>2002</v>
      </c>
      <c r="D23" s="8" t="s">
        <v>69</v>
      </c>
      <c r="E23" s="10" t="s">
        <v>269</v>
      </c>
      <c r="F23" s="10"/>
      <c r="G23" s="10"/>
      <c r="H23" s="10"/>
      <c r="I23" s="10">
        <v>87</v>
      </c>
      <c r="J23" s="10">
        <f>Таблица245678[[#This Row],[Этап I очки]]+Таблица245678[[#This Row],[Этап II очки]]+Таблица245678[[#This Row],[Этап III очки]]+Таблица245678[[#This Row],[Этап IV очки]]</f>
        <v>87</v>
      </c>
      <c r="K23" s="142">
        <f>Таблица245678[[#This Row],[Этап I очки]]+Таблица245678[[#This Row],[Этап II очки]]+Таблица245678[[#This Row],[Этап III очки]]+Таблица245678[[#This Row],[Этап IV очки]]</f>
        <v>87</v>
      </c>
      <c r="L23" s="10">
        <f>RANK(Таблица245678[[#This Row],[Сумма по 3 этапам]],Таблица245678[Сумма по 3 этапам],0)</f>
        <v>11</v>
      </c>
      <c r="M23" s="11"/>
    </row>
    <row r="24" spans="1:13" ht="30" x14ac:dyDescent="0.25">
      <c r="A24" s="7">
        <v>12</v>
      </c>
      <c r="B24" s="186" t="s">
        <v>61</v>
      </c>
      <c r="C24" s="187">
        <v>2002</v>
      </c>
      <c r="D24" s="160"/>
      <c r="E24" s="136" t="s">
        <v>54</v>
      </c>
      <c r="F24" s="10">
        <v>83</v>
      </c>
      <c r="G24" s="10">
        <v>0</v>
      </c>
      <c r="H24" s="10">
        <v>0</v>
      </c>
      <c r="I24" s="10"/>
      <c r="J24" s="10">
        <f>Таблица245678[[#This Row],[Этап I очки]]+Таблица245678[[#This Row],[Этап II очки]]+Таблица245678[[#This Row],[Этап III очки]]+Таблица245678[[#This Row],[Этап IV очки]]</f>
        <v>83</v>
      </c>
      <c r="K24" s="142">
        <f>Таблица245678[[#This Row],[Этап I очки]]+Таблица245678[[#This Row],[Этап II очки]]+Таблица245678[[#This Row],[Этап III очки]]+Таблица245678[[#This Row],[Этап IV очки]]</f>
        <v>83</v>
      </c>
      <c r="L24" s="10">
        <f>RANK(Таблица245678[[#This Row],[Сумма по 3 этапам]],Таблица245678[Сумма по 3 этапам],0)</f>
        <v>12</v>
      </c>
      <c r="M24" s="11"/>
    </row>
    <row r="25" spans="1:13" x14ac:dyDescent="0.25">
      <c r="A25" s="7">
        <v>13</v>
      </c>
      <c r="B25" s="10" t="s">
        <v>270</v>
      </c>
      <c r="C25" s="10">
        <v>2003</v>
      </c>
      <c r="D25" s="10" t="s">
        <v>41</v>
      </c>
      <c r="E25" s="10" t="s">
        <v>271</v>
      </c>
      <c r="F25" s="10"/>
      <c r="G25" s="10"/>
      <c r="H25" s="10"/>
      <c r="I25" s="10">
        <v>83</v>
      </c>
      <c r="J25" s="10">
        <f>Таблица245678[[#This Row],[Этап I очки]]+Таблица245678[[#This Row],[Этап II очки]]+Таблица245678[[#This Row],[Этап III очки]]+Таблица245678[[#This Row],[Этап IV очки]]</f>
        <v>83</v>
      </c>
      <c r="K25" s="142">
        <f>Таблица245678[[#This Row],[Этап I очки]]+Таблица245678[[#This Row],[Этап II очки]]+Таблица245678[[#This Row],[Этап III очки]]+Таблица245678[[#This Row],[Этап IV очки]]</f>
        <v>83</v>
      </c>
      <c r="L25" s="10">
        <f>RANK(Таблица245678[[#This Row],[Сумма по 3 этапам]],Таблица245678[Сумма по 3 этапам],0)</f>
        <v>12</v>
      </c>
      <c r="M25" s="11"/>
    </row>
    <row r="26" spans="1:13" ht="15.75" thickBot="1" x14ac:dyDescent="0.3">
      <c r="A26" s="7">
        <v>14</v>
      </c>
      <c r="B26" s="193" t="s">
        <v>62</v>
      </c>
      <c r="C26" s="102">
        <v>2002</v>
      </c>
      <c r="D26" s="102" t="s">
        <v>41</v>
      </c>
      <c r="E26" s="194" t="s">
        <v>56</v>
      </c>
      <c r="F26" s="10">
        <v>79</v>
      </c>
      <c r="G26" s="10">
        <v>0</v>
      </c>
      <c r="H26" s="10">
        <v>0</v>
      </c>
      <c r="I26" s="10"/>
      <c r="J26" s="10">
        <f>Таблица245678[[#This Row],[Этап I очки]]+Таблица245678[[#This Row],[Этап II очки]]+Таблица245678[[#This Row],[Этап III очки]]+Таблица245678[[#This Row],[Этап IV очки]]</f>
        <v>79</v>
      </c>
      <c r="K26" s="142">
        <f>Таблица245678[[#This Row],[Этап I очки]]+Таблица245678[[#This Row],[Этап II очки]]+Таблица245678[[#This Row],[Этап III очки]]+Таблица245678[[#This Row],[Этап IV очки]]</f>
        <v>79</v>
      </c>
      <c r="L26" s="10">
        <f>RANK(Таблица245678[[#This Row],[Сумма по 3 этапам]],Таблица245678[Сумма по 3 этапам],0)</f>
        <v>14</v>
      </c>
      <c r="M26" s="11"/>
    </row>
    <row r="27" spans="1:13" x14ac:dyDescent="0.25">
      <c r="A27" s="7">
        <v>15</v>
      </c>
      <c r="B27" s="10" t="s">
        <v>272</v>
      </c>
      <c r="C27" s="10">
        <v>2003</v>
      </c>
      <c r="D27" s="10" t="s">
        <v>36</v>
      </c>
      <c r="E27" s="10" t="s">
        <v>211</v>
      </c>
      <c r="F27" s="10"/>
      <c r="G27" s="10"/>
      <c r="H27" s="10"/>
      <c r="I27" s="10">
        <v>79</v>
      </c>
      <c r="J27" s="10">
        <f>Таблица245678[[#This Row],[Этап I очки]]+Таблица245678[[#This Row],[Этап II очки]]+Таблица245678[[#This Row],[Этап III очки]]+Таблица245678[[#This Row],[Этап IV очки]]</f>
        <v>79</v>
      </c>
      <c r="K27" s="142">
        <f>Таблица245678[[#This Row],[Этап I очки]]+Таблица245678[[#This Row],[Этап II очки]]+Таблица245678[[#This Row],[Этап III очки]]+Таблица245678[[#This Row],[Этап IV очки]]</f>
        <v>79</v>
      </c>
      <c r="L27" s="10">
        <f>RANK(Таблица245678[[#This Row],[Сумма по 3 этапам]],Таблица245678[Сумма по 3 этапам],0)</f>
        <v>14</v>
      </c>
      <c r="M27" s="11"/>
    </row>
    <row r="28" spans="1:13" x14ac:dyDescent="0.25">
      <c r="A28" s="7">
        <v>16</v>
      </c>
      <c r="B28" s="10" t="s">
        <v>273</v>
      </c>
      <c r="C28" s="10">
        <v>2002</v>
      </c>
      <c r="D28" s="10" t="s">
        <v>36</v>
      </c>
      <c r="E28" s="10" t="s">
        <v>211</v>
      </c>
      <c r="F28" s="10"/>
      <c r="G28" s="10"/>
      <c r="H28" s="10"/>
      <c r="I28" s="10">
        <v>75</v>
      </c>
      <c r="J28" s="119">
        <f>Таблица245678[[#This Row],[Этап I очки]]+Таблица245678[[#This Row],[Этап II очки]]+Таблица245678[[#This Row],[Этап III очки]]+Таблица245678[[#This Row],[Этап IV очки]]</f>
        <v>75</v>
      </c>
      <c r="K28" s="157">
        <f>Таблица245678[[#This Row],[Этап I очки]]+Таблица245678[[#This Row],[Этап II очки]]+Таблица245678[[#This Row],[Этап III очки]]+Таблица245678[[#This Row],[Этап IV очки]]</f>
        <v>75</v>
      </c>
      <c r="L28" s="119">
        <f>RANK(Таблица245678[[#This Row],[Сумма по 3 этапам]],Таблица245678[Сумма по 3 этапам],0)</f>
        <v>16</v>
      </c>
      <c r="M28" s="11"/>
    </row>
    <row r="29" spans="1:13" x14ac:dyDescent="0.25">
      <c r="A29" s="7">
        <v>17</v>
      </c>
      <c r="B29" s="10" t="s">
        <v>180</v>
      </c>
      <c r="C29" s="121">
        <v>2003</v>
      </c>
      <c r="D29" s="121" t="s">
        <v>139</v>
      </c>
      <c r="E29" s="10"/>
      <c r="F29" s="10">
        <v>0</v>
      </c>
      <c r="G29" s="10">
        <v>72</v>
      </c>
      <c r="H29" s="10">
        <v>0</v>
      </c>
      <c r="I29" s="10"/>
      <c r="J29" s="10">
        <f>Таблица245678[[#This Row],[Этап I очки]]+Таблица245678[[#This Row],[Этап II очки]]+Таблица245678[[#This Row],[Этап III очки]]+Таблица245678[[#This Row],[Этап IV очки]]</f>
        <v>72</v>
      </c>
      <c r="K29" s="142">
        <f>Таблица245678[[#This Row],[Этап I очки]]+Таблица245678[[#This Row],[Этап II очки]]+Таблица245678[[#This Row],[Этап III очки]]+Таблица245678[[#This Row],[Этап IV очки]]</f>
        <v>72</v>
      </c>
      <c r="L29" s="10">
        <f>RANK(Таблица245678[[#This Row],[Сумма по 3 этапам]],Таблица245678[Сумма по 3 этапам],0)</f>
        <v>17</v>
      </c>
      <c r="M29" s="11"/>
    </row>
    <row r="30" spans="1:13" x14ac:dyDescent="0.25">
      <c r="A30" s="7">
        <v>18</v>
      </c>
      <c r="B30" s="10" t="s">
        <v>274</v>
      </c>
      <c r="C30" s="10">
        <v>2002</v>
      </c>
      <c r="D30" s="10" t="s">
        <v>69</v>
      </c>
      <c r="E30" s="10" t="s">
        <v>269</v>
      </c>
      <c r="F30" s="10"/>
      <c r="G30" s="10"/>
      <c r="H30" s="10"/>
      <c r="I30" s="10">
        <v>72</v>
      </c>
      <c r="J30" s="119">
        <f>Таблица245678[[#This Row],[Этап I очки]]+Таблица245678[[#This Row],[Этап II очки]]+Таблица245678[[#This Row],[Этап III очки]]+Таблица245678[[#This Row],[Этап IV очки]]</f>
        <v>72</v>
      </c>
      <c r="K30" s="157">
        <f>Таблица245678[[#This Row],[Этап I очки]]+Таблица245678[[#This Row],[Этап II очки]]+Таблица245678[[#This Row],[Этап III очки]]+Таблица245678[[#This Row],[Этап IV очки]]</f>
        <v>72</v>
      </c>
      <c r="L30" s="119">
        <f>RANK(Таблица245678[[#This Row],[Сумма по 3 этапам]],Таблица245678[Сумма по 3 этапам],0)</f>
        <v>17</v>
      </c>
      <c r="M30" s="11"/>
    </row>
    <row r="31" spans="1:13" x14ac:dyDescent="0.25">
      <c r="A31" s="7">
        <v>19</v>
      </c>
      <c r="B31" s="8" t="s">
        <v>224</v>
      </c>
      <c r="C31" s="8">
        <v>2002</v>
      </c>
      <c r="D31" s="8" t="s">
        <v>36</v>
      </c>
      <c r="E31" s="8" t="s">
        <v>211</v>
      </c>
      <c r="F31" s="8"/>
      <c r="G31" s="8"/>
      <c r="H31" s="8"/>
      <c r="I31" s="8">
        <v>69</v>
      </c>
      <c r="J31" s="135">
        <f>Таблица245678[[#This Row],[Этап I очки]]+Таблица245678[[#This Row],[Этап II очки]]+Таблица245678[[#This Row],[Этап III очки]]+Таблица245678[[#This Row],[Этап IV очки]]</f>
        <v>69</v>
      </c>
      <c r="K31" s="158">
        <f>Таблица245678[[#This Row],[Этап I очки]]+Таблица245678[[#This Row],[Этап II очки]]+Таблица245678[[#This Row],[Этап III очки]]+Таблица245678[[#This Row],[Этап IV очки]]</f>
        <v>69</v>
      </c>
      <c r="L31" s="135">
        <f>RANK(Таблица245678[[#This Row],[Сумма по 3 этапам]],Таблица245678[Сумма по 3 этапам],0)</f>
        <v>19</v>
      </c>
      <c r="M31" s="9"/>
    </row>
    <row r="32" spans="1:13" x14ac:dyDescent="0.25">
      <c r="A32" s="7">
        <v>20</v>
      </c>
      <c r="B32" s="8" t="s">
        <v>275</v>
      </c>
      <c r="C32" s="8">
        <v>2003</v>
      </c>
      <c r="D32" s="8"/>
      <c r="E32" s="8" t="s">
        <v>211</v>
      </c>
      <c r="F32" s="8"/>
      <c r="G32" s="8"/>
      <c r="H32" s="8"/>
      <c r="I32" s="8">
        <v>66</v>
      </c>
      <c r="J32" s="135">
        <f>Таблица245678[[#This Row],[Этап I очки]]+Таблица245678[[#This Row],[Этап II очки]]+Таблица245678[[#This Row],[Этап III очки]]+Таблица245678[[#This Row],[Этап IV очки]]</f>
        <v>66</v>
      </c>
      <c r="K32" s="158">
        <f>Таблица245678[[#This Row],[Этап I очки]]+Таблица245678[[#This Row],[Этап II очки]]+Таблица245678[[#This Row],[Этап III очки]]+Таблица245678[[#This Row],[Этап IV очки]]</f>
        <v>66</v>
      </c>
      <c r="L32" s="135">
        <f>RANK(Таблица245678[[#This Row],[Сумма по 3 этапам]],Таблица245678[Сумма по 3 этапам],0)</f>
        <v>20</v>
      </c>
      <c r="M32" s="9"/>
    </row>
    <row r="33" spans="1:13" x14ac:dyDescent="0.25">
      <c r="A33" s="7">
        <v>21</v>
      </c>
      <c r="B33" s="134" t="s">
        <v>183</v>
      </c>
      <c r="C33" s="127">
        <v>2002</v>
      </c>
      <c r="D33" s="127" t="s">
        <v>142</v>
      </c>
      <c r="E33" s="128" t="s">
        <v>153</v>
      </c>
      <c r="F33" s="8">
        <v>0</v>
      </c>
      <c r="G33" s="8">
        <v>63</v>
      </c>
      <c r="H33" s="8">
        <v>0</v>
      </c>
      <c r="I33" s="8"/>
      <c r="J33" s="8">
        <f>Таблица245678[[#This Row],[Этап I очки]]+Таблица245678[[#This Row],[Этап II очки]]+Таблица245678[[#This Row],[Этап III очки]]+Таблица245678[[#This Row],[Этап IV очки]]</f>
        <v>63</v>
      </c>
      <c r="K33" s="141">
        <f>Таблица245678[[#This Row],[Этап I очки]]+Таблица245678[[#This Row],[Этап II очки]]+Таблица245678[[#This Row],[Этап III очки]]+Таблица245678[[#This Row],[Этап IV очки]]</f>
        <v>63</v>
      </c>
      <c r="L33" s="8">
        <f>RANK(Таблица245678[[#This Row],[Сумма по 3 этапам]],Таблица245678[Сумма по 3 этапам],0)</f>
        <v>21</v>
      </c>
      <c r="M33" s="9"/>
    </row>
    <row r="34" spans="1:13" x14ac:dyDescent="0.25">
      <c r="A34" s="7">
        <v>22</v>
      </c>
      <c r="B34" s="8" t="s">
        <v>276</v>
      </c>
      <c r="C34" s="8">
        <v>2003</v>
      </c>
      <c r="D34" s="8" t="s">
        <v>41</v>
      </c>
      <c r="E34" s="8" t="s">
        <v>254</v>
      </c>
      <c r="F34" s="8"/>
      <c r="G34" s="8"/>
      <c r="H34" s="8"/>
      <c r="I34" s="8">
        <v>63</v>
      </c>
      <c r="J34" s="135">
        <f>Таблица245678[[#This Row],[Этап I очки]]+Таблица245678[[#This Row],[Этап II очки]]+Таблица245678[[#This Row],[Этап III очки]]+Таблица245678[[#This Row],[Этап IV очки]]</f>
        <v>63</v>
      </c>
      <c r="K34" s="158">
        <f>Таблица245678[[#This Row],[Этап I очки]]+Таблица245678[[#This Row],[Этап II очки]]+Таблица245678[[#This Row],[Этап III очки]]+Таблица245678[[#This Row],[Этап IV очки]]</f>
        <v>63</v>
      </c>
      <c r="L34" s="135">
        <f>RANK(Таблица245678[[#This Row],[Сумма по 3 этапам]],Таблица245678[Сумма по 3 этапам],0)</f>
        <v>21</v>
      </c>
      <c r="M34" s="9"/>
    </row>
    <row r="35" spans="1:13" x14ac:dyDescent="0.25">
      <c r="A35" s="7">
        <v>23</v>
      </c>
      <c r="B35" s="134" t="s">
        <v>184</v>
      </c>
      <c r="C35" s="127">
        <v>2003</v>
      </c>
      <c r="D35" s="127" t="s">
        <v>142</v>
      </c>
      <c r="E35" s="134" t="s">
        <v>168</v>
      </c>
      <c r="F35" s="8">
        <v>0</v>
      </c>
      <c r="G35" s="8">
        <v>60</v>
      </c>
      <c r="H35" s="8">
        <v>0</v>
      </c>
      <c r="I35" s="8"/>
      <c r="J35" s="8">
        <f>Таблица245678[[#This Row],[Этап I очки]]+Таблица245678[[#This Row],[Этап II очки]]+Таблица245678[[#This Row],[Этап III очки]]+Таблица245678[[#This Row],[Этап IV очки]]</f>
        <v>60</v>
      </c>
      <c r="K35" s="141">
        <f>Таблица245678[[#This Row],[Этап I очки]]+Таблица245678[[#This Row],[Этап II очки]]+Таблица245678[[#This Row],[Этап III очки]]+Таблица245678[[#This Row],[Этап IV очки]]</f>
        <v>60</v>
      </c>
      <c r="L35" s="8">
        <f>RANK(Таблица245678[[#This Row],[Сумма по 3 этапам]],Таблица245678[Сумма по 3 этапам],0)</f>
        <v>23</v>
      </c>
      <c r="M35" s="9"/>
    </row>
    <row r="36" spans="1:13" x14ac:dyDescent="0.25">
      <c r="A36" s="7">
        <v>24</v>
      </c>
      <c r="B36" s="8" t="s">
        <v>277</v>
      </c>
      <c r="C36" s="8">
        <v>2002</v>
      </c>
      <c r="D36" s="8"/>
      <c r="E36" s="8" t="s">
        <v>211</v>
      </c>
      <c r="F36" s="8"/>
      <c r="G36" s="8"/>
      <c r="H36" s="8"/>
      <c r="I36" s="8">
        <v>60</v>
      </c>
      <c r="J36" s="135">
        <f>Таблица245678[[#This Row],[Этап I очки]]+Таблица245678[[#This Row],[Этап II очки]]+Таблица245678[[#This Row],[Этап III очки]]+Таблица245678[[#This Row],[Этап IV очки]]</f>
        <v>60</v>
      </c>
      <c r="K36" s="158">
        <f>Таблица245678[[#This Row],[Этап I очки]]+Таблица245678[[#This Row],[Этап II очки]]+Таблица245678[[#This Row],[Этап III очки]]+Таблица245678[[#This Row],[Этап IV очки]]</f>
        <v>60</v>
      </c>
      <c r="L36" s="135">
        <f>RANK(Таблица245678[[#This Row],[Сумма по 3 этапам]],Таблица245678[Сумма по 3 этапам],0)</f>
        <v>23</v>
      </c>
      <c r="M36" s="9"/>
    </row>
    <row r="38" spans="1:13" x14ac:dyDescent="0.25">
      <c r="B38" s="15" t="s">
        <v>18</v>
      </c>
      <c r="C38" s="1"/>
      <c r="D38" s="1"/>
      <c r="E38" s="2"/>
    </row>
    <row r="39" spans="1:13" x14ac:dyDescent="0.25">
      <c r="B39" s="15" t="s">
        <v>19</v>
      </c>
      <c r="C39" s="1"/>
      <c r="D39" s="1"/>
      <c r="E39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47"/>
  <sheetViews>
    <sheetView topLeftCell="D14" workbookViewId="0">
      <selection activeCell="M20" sqref="M20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1.7109375" customWidth="1"/>
    <col min="13" max="13" width="19.85546875" customWidth="1"/>
  </cols>
  <sheetData>
    <row r="2" spans="1:13" ht="15" customHeight="1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5" customHeight="1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5" customHeight="1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5" customHeight="1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83"/>
      <c r="L7" s="126"/>
      <c r="M7" s="126"/>
    </row>
    <row r="8" spans="1:13" ht="39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186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3" x14ac:dyDescent="0.25">
      <c r="A13" s="7">
        <v>1</v>
      </c>
      <c r="B13" s="95" t="s">
        <v>46</v>
      </c>
      <c r="C13" s="96">
        <v>2004</v>
      </c>
      <c r="D13" s="97" t="s">
        <v>36</v>
      </c>
      <c r="E13" s="99" t="s">
        <v>25</v>
      </c>
      <c r="F13" s="8">
        <v>100</v>
      </c>
      <c r="G13" s="8">
        <v>95</v>
      </c>
      <c r="H13" s="8">
        <v>100</v>
      </c>
      <c r="I13" s="8">
        <v>95</v>
      </c>
      <c r="J13" s="8">
        <f>Таблица2456[[#This Row],[Этап I очки]]+Таблица2456[[#This Row],[Этап II очки]]+Таблица2456[[#This Row],[Этап III очки]]+Таблица2456[[#This Row],[Этап IV очки]]</f>
        <v>390</v>
      </c>
      <c r="K13" s="185">
        <v>295</v>
      </c>
      <c r="L13" s="8">
        <f>RANK(Таблица2456[[#This Row],[Сумма по 3 этапам]],Таблица2456[Сумма по 3 этапам],0)</f>
        <v>1</v>
      </c>
      <c r="M13" s="9"/>
    </row>
    <row r="14" spans="1:13" x14ac:dyDescent="0.25">
      <c r="A14" s="7">
        <v>3</v>
      </c>
      <c r="B14" s="92" t="s">
        <v>64</v>
      </c>
      <c r="C14" s="93">
        <v>2005</v>
      </c>
      <c r="D14" s="94" t="s">
        <v>24</v>
      </c>
      <c r="E14" s="98" t="s">
        <v>27</v>
      </c>
      <c r="F14" s="8">
        <v>91</v>
      </c>
      <c r="G14" s="8">
        <v>100</v>
      </c>
      <c r="H14" s="8">
        <v>95</v>
      </c>
      <c r="I14" s="8">
        <v>91</v>
      </c>
      <c r="J14" s="8">
        <f>Таблица2456[[#This Row],[Этап I очки]]+Таблица2456[[#This Row],[Этап II очки]]+Таблица2456[[#This Row],[Этап III очки]]+Таблица2456[[#This Row],[Этап IV очки]]</f>
        <v>377</v>
      </c>
      <c r="K14" s="141">
        <v>286</v>
      </c>
      <c r="L14" s="8">
        <f>RANK(Таблица2456[[#This Row],[Сумма по 3 этапам]],Таблица2456[Сумма по 3 этапам],0)</f>
        <v>2</v>
      </c>
      <c r="M14" s="9"/>
    </row>
    <row r="15" spans="1:13" x14ac:dyDescent="0.25">
      <c r="A15" s="7">
        <v>2</v>
      </c>
      <c r="B15" s="92" t="s">
        <v>63</v>
      </c>
      <c r="C15" s="93">
        <v>2005</v>
      </c>
      <c r="D15" s="94" t="s">
        <v>41</v>
      </c>
      <c r="E15" s="98" t="s">
        <v>22</v>
      </c>
      <c r="F15" s="10">
        <v>95</v>
      </c>
      <c r="G15" s="10">
        <v>72</v>
      </c>
      <c r="H15" s="10">
        <v>91</v>
      </c>
      <c r="I15" s="10">
        <v>75</v>
      </c>
      <c r="J15" s="10">
        <f>Таблица2456[[#This Row],[Этап I очки]]+Таблица2456[[#This Row],[Этап II очки]]+Таблица2456[[#This Row],[Этап III очки]]+Таблица2456[[#This Row],[Этап IV очки]]</f>
        <v>333</v>
      </c>
      <c r="K15" s="142">
        <v>261</v>
      </c>
      <c r="L15" s="10">
        <f>RANK(Таблица2456[[#This Row],[Сумма по 3 этапам]],Таблица2456[Сумма по 3 этапам],0)</f>
        <v>3</v>
      </c>
      <c r="M15" s="11"/>
    </row>
    <row r="16" spans="1:13" x14ac:dyDescent="0.25">
      <c r="A16" s="7">
        <v>4</v>
      </c>
      <c r="B16" s="92" t="s">
        <v>65</v>
      </c>
      <c r="C16" s="93">
        <v>2004</v>
      </c>
      <c r="D16" s="94"/>
      <c r="E16" s="98" t="s">
        <v>50</v>
      </c>
      <c r="F16" s="10">
        <v>87</v>
      </c>
      <c r="G16" s="10">
        <v>83</v>
      </c>
      <c r="H16" s="10">
        <v>87</v>
      </c>
      <c r="I16" s="10">
        <v>51</v>
      </c>
      <c r="J16" s="10">
        <f>Таблица2456[[#This Row],[Этап I очки]]+Таблица2456[[#This Row],[Этап II очки]]+Таблица2456[[#This Row],[Этап III очки]]+Таблица2456[[#This Row],[Этап IV очки]]</f>
        <v>308</v>
      </c>
      <c r="K16" s="142">
        <v>257</v>
      </c>
      <c r="L16" s="10">
        <f>RANK(Таблица2456[[#This Row],[Сумма по 3 этапам]],Таблица2456[Сумма по 3 этапам],0)</f>
        <v>4</v>
      </c>
      <c r="M16" s="11"/>
    </row>
    <row r="17" spans="1:18" x14ac:dyDescent="0.25">
      <c r="A17" s="7">
        <v>7</v>
      </c>
      <c r="B17" s="92" t="s">
        <v>68</v>
      </c>
      <c r="C17" s="93">
        <v>2005</v>
      </c>
      <c r="D17" s="94" t="s">
        <v>69</v>
      </c>
      <c r="E17" s="98" t="s">
        <v>27</v>
      </c>
      <c r="F17" s="10">
        <v>75</v>
      </c>
      <c r="G17" s="10">
        <v>87</v>
      </c>
      <c r="H17" s="10">
        <v>83</v>
      </c>
      <c r="I17" s="10">
        <v>63</v>
      </c>
      <c r="J17" s="10">
        <f>Таблица2456[[#This Row],[Этап I очки]]+Таблица2456[[#This Row],[Этап II очки]]+Таблица2456[[#This Row],[Этап III очки]]+Таблица2456[[#This Row],[Этап IV очки]]</f>
        <v>308</v>
      </c>
      <c r="K17" s="142">
        <v>245</v>
      </c>
      <c r="L17" s="10">
        <f>RANK(Таблица2456[[#This Row],[Сумма по 3 этапам]],Таблица2456[Сумма по 3 этапам],0)</f>
        <v>5</v>
      </c>
      <c r="M17" s="11"/>
    </row>
    <row r="18" spans="1:18" x14ac:dyDescent="0.25">
      <c r="A18" s="7">
        <v>6</v>
      </c>
      <c r="B18" s="92" t="s">
        <v>67</v>
      </c>
      <c r="C18" s="93">
        <v>2004</v>
      </c>
      <c r="D18" s="94" t="s">
        <v>41</v>
      </c>
      <c r="E18" s="98" t="s">
        <v>22</v>
      </c>
      <c r="F18" s="10">
        <v>79</v>
      </c>
      <c r="G18" s="10">
        <v>75</v>
      </c>
      <c r="H18" s="10">
        <v>72</v>
      </c>
      <c r="I18" s="10">
        <v>48</v>
      </c>
      <c r="J18" s="10">
        <f>Таблица2456[[#This Row],[Этап I очки]]+Таблица2456[[#This Row],[Этап II очки]]+Таблица2456[[#This Row],[Этап III очки]]+Таблица2456[[#This Row],[Этап IV очки]]</f>
        <v>274</v>
      </c>
      <c r="K18" s="174">
        <v>226</v>
      </c>
      <c r="L18" s="174">
        <f>RANK(Таблица2456[[#This Row],[Сумма по 3 этапам]],Таблица2456[Сумма по 3 этапам],0)</f>
        <v>6</v>
      </c>
      <c r="M18" s="150">
        <v>4.7800925925925919E-3</v>
      </c>
      <c r="O18" s="148"/>
      <c r="P18" s="148"/>
      <c r="Q18" s="148"/>
      <c r="R18" s="148"/>
    </row>
    <row r="19" spans="1:18" x14ac:dyDescent="0.25">
      <c r="A19" s="7">
        <v>8</v>
      </c>
      <c r="B19" s="92" t="s">
        <v>70</v>
      </c>
      <c r="C19" s="93">
        <v>2004</v>
      </c>
      <c r="D19" s="94" t="s">
        <v>41</v>
      </c>
      <c r="E19" s="98" t="s">
        <v>56</v>
      </c>
      <c r="F19" s="10">
        <v>72</v>
      </c>
      <c r="G19" s="10">
        <v>79</v>
      </c>
      <c r="H19" s="10">
        <v>75</v>
      </c>
      <c r="I19" s="10"/>
      <c r="J19" s="10">
        <f>Таблица2456[[#This Row],[Этап I очки]]+Таблица2456[[#This Row],[Этап II очки]]+Таблица2456[[#This Row],[Этап III очки]]+Таблица2456[[#This Row],[Этап IV очки]]</f>
        <v>226</v>
      </c>
      <c r="K19" s="174">
        <v>226</v>
      </c>
      <c r="L19" s="174">
        <v>7</v>
      </c>
      <c r="M19" s="150">
        <v>4.9074074074074072E-3</v>
      </c>
      <c r="O19" s="148"/>
      <c r="P19" s="148"/>
      <c r="Q19" s="148"/>
      <c r="R19" s="148"/>
    </row>
    <row r="20" spans="1:18" x14ac:dyDescent="0.25">
      <c r="A20" s="7">
        <v>9</v>
      </c>
      <c r="B20" s="92" t="s">
        <v>71</v>
      </c>
      <c r="C20" s="93">
        <v>2005</v>
      </c>
      <c r="D20" s="94" t="s">
        <v>72</v>
      </c>
      <c r="E20" s="98" t="s">
        <v>27</v>
      </c>
      <c r="F20" s="10">
        <v>69</v>
      </c>
      <c r="G20" s="10">
        <v>0</v>
      </c>
      <c r="H20" s="10">
        <v>66</v>
      </c>
      <c r="I20" s="10">
        <v>66</v>
      </c>
      <c r="J20" s="10">
        <f>Таблица2456[[#This Row],[Этап I очки]]+Таблица2456[[#This Row],[Этап II очки]]+Таблица2456[[#This Row],[Этап III очки]]+Таблица2456[[#This Row],[Этап IV очки]]</f>
        <v>201</v>
      </c>
      <c r="K20" s="142">
        <v>201</v>
      </c>
      <c r="L20" s="10">
        <f>RANK(Таблица2456[[#This Row],[Сумма по 3 этапам]],Таблица2456[Сумма по 3 этапам],0)</f>
        <v>8</v>
      </c>
      <c r="M20" s="11"/>
    </row>
    <row r="21" spans="1:18" x14ac:dyDescent="0.25">
      <c r="A21" s="7">
        <v>10</v>
      </c>
      <c r="B21" s="92" t="s">
        <v>73</v>
      </c>
      <c r="C21" s="93">
        <v>2004</v>
      </c>
      <c r="D21" s="94" t="s">
        <v>41</v>
      </c>
      <c r="E21" s="98" t="s">
        <v>56</v>
      </c>
      <c r="F21" s="10">
        <v>66</v>
      </c>
      <c r="G21" s="10">
        <v>63</v>
      </c>
      <c r="H21" s="10">
        <v>69</v>
      </c>
      <c r="I21" s="10"/>
      <c r="J21" s="10">
        <f>Таблица2456[[#This Row],[Этап I очки]]+Таблица2456[[#This Row],[Этап II очки]]+Таблица2456[[#This Row],[Этап III очки]]+Таблица2456[[#This Row],[Этап IV очки]]</f>
        <v>198</v>
      </c>
      <c r="K21" s="142">
        <f>Таблица2456[[#This Row],[Этап I очки]]+Таблица2456[[#This Row],[Этап II очки]]+Таблица2456[[#This Row],[Этап III очки]]+Таблица2456[[#This Row],[Этап IV очки]]</f>
        <v>198</v>
      </c>
      <c r="L21" s="10">
        <f>RANK(Таблица2456[[#This Row],[Сумма по 3 этапам]],Таблица2456[Сумма по 3 этапам],0)</f>
        <v>9</v>
      </c>
      <c r="M21" s="11"/>
    </row>
    <row r="22" spans="1:18" x14ac:dyDescent="0.25">
      <c r="A22" s="7">
        <v>11</v>
      </c>
      <c r="B22" s="92" t="s">
        <v>74</v>
      </c>
      <c r="C22" s="93">
        <v>2005</v>
      </c>
      <c r="D22" s="94"/>
      <c r="E22" s="98" t="s">
        <v>75</v>
      </c>
      <c r="F22" s="10">
        <v>63</v>
      </c>
      <c r="G22" s="10">
        <v>66</v>
      </c>
      <c r="H22" s="10">
        <v>63</v>
      </c>
      <c r="I22" s="10"/>
      <c r="J22" s="10">
        <f>Таблица2456[[#This Row],[Этап I очки]]+Таблица2456[[#This Row],[Этап II очки]]+Таблица2456[[#This Row],[Этап III очки]]+Таблица2456[[#This Row],[Этап IV очки]]</f>
        <v>192</v>
      </c>
      <c r="K22" s="142">
        <f>Таблица2456[[#This Row],[Этап I очки]]+Таблица2456[[#This Row],[Этап II очки]]+Таблица2456[[#This Row],[Этап III очки]]+Таблица2456[[#This Row],[Этап IV очки]]</f>
        <v>192</v>
      </c>
      <c r="L22" s="10">
        <f>RANK(Таблица2456[[#This Row],[Сумма по 3 этапам]],Таблица2456[Сумма по 3 этапам],0)</f>
        <v>10</v>
      </c>
      <c r="M22" s="11"/>
    </row>
    <row r="23" spans="1:18" ht="15.75" thickBot="1" x14ac:dyDescent="0.3">
      <c r="A23" s="7">
        <v>12</v>
      </c>
      <c r="B23" s="175" t="s">
        <v>197</v>
      </c>
      <c r="C23" s="176">
        <v>2004</v>
      </c>
      <c r="D23" s="177" t="s">
        <v>72</v>
      </c>
      <c r="E23" s="178" t="s">
        <v>150</v>
      </c>
      <c r="F23" s="10">
        <v>0</v>
      </c>
      <c r="G23" s="10">
        <v>91</v>
      </c>
      <c r="H23" s="10">
        <v>79</v>
      </c>
      <c r="I23" s="10"/>
      <c r="J23" s="10">
        <f>Таблица2456[[#This Row],[Этап I очки]]+Таблица2456[[#This Row],[Этап II очки]]+Таблица2456[[#This Row],[Этап III очки]]+Таблица2456[[#This Row],[Этап IV очки]]</f>
        <v>170</v>
      </c>
      <c r="K23" s="142">
        <f>Таблица2456[[#This Row],[Этап I очки]]+Таблица2456[[#This Row],[Этап II очки]]+Таблица2456[[#This Row],[Этап III очки]]+Таблица2456[[#This Row],[Этап IV очки]]</f>
        <v>170</v>
      </c>
      <c r="L23" s="10">
        <f>RANK(Таблица2456[[#This Row],[Сумма по 3 этапам]],Таблица2456[Сумма по 3 этапам],0)</f>
        <v>11</v>
      </c>
      <c r="M23" s="11"/>
    </row>
    <row r="24" spans="1:18" ht="30" x14ac:dyDescent="0.25">
      <c r="A24" s="7">
        <v>13</v>
      </c>
      <c r="B24" s="10" t="s">
        <v>226</v>
      </c>
      <c r="C24" s="10">
        <v>2004</v>
      </c>
      <c r="D24" s="10" t="s">
        <v>41</v>
      </c>
      <c r="E24" s="156" t="s">
        <v>211</v>
      </c>
      <c r="F24" s="10"/>
      <c r="G24" s="10"/>
      <c r="H24" s="10"/>
      <c r="I24" s="10">
        <v>100</v>
      </c>
      <c r="J24" s="10">
        <f>Таблица2456[[#This Row],[Этап I очки]]+Таблица2456[[#This Row],[Этап II очки]]+Таблица2456[[#This Row],[Этап III очки]]+Таблица2456[[#This Row],[Этап IV очки]]</f>
        <v>100</v>
      </c>
      <c r="K24" s="142">
        <f>Таблица2456[[#This Row],[Этап I очки]]+Таблица2456[[#This Row],[Этап II очки]]+Таблица2456[[#This Row],[Этап III очки]]+Таблица2456[[#This Row],[Этап IV очки]]</f>
        <v>100</v>
      </c>
      <c r="L24" s="10">
        <f>RANK(Таблица2456[[#This Row],[Сумма по 3 этапам]],Таблица2456[Сумма по 3 этапам],0)</f>
        <v>12</v>
      </c>
      <c r="M24" s="11"/>
    </row>
    <row r="25" spans="1:18" x14ac:dyDescent="0.25">
      <c r="A25" s="7">
        <v>14</v>
      </c>
      <c r="B25" s="10" t="s">
        <v>187</v>
      </c>
      <c r="C25" s="121">
        <v>2005</v>
      </c>
      <c r="D25" s="121" t="s">
        <v>139</v>
      </c>
      <c r="E25" s="10" t="s">
        <v>144</v>
      </c>
      <c r="F25" s="10">
        <v>0</v>
      </c>
      <c r="G25" s="10">
        <v>96</v>
      </c>
      <c r="H25" s="10">
        <v>0</v>
      </c>
      <c r="I25" s="10"/>
      <c r="J25" s="10">
        <f>Таблица2456[[#This Row],[Этап I очки]]+Таблица2456[[#This Row],[Этап II очки]]+Таблица2456[[#This Row],[Этап III очки]]+Таблица2456[[#This Row],[Этап IV очки]]</f>
        <v>96</v>
      </c>
      <c r="K25" s="142">
        <f>Таблица2456[[#This Row],[Этап I очки]]+Таблица2456[[#This Row],[Этап II очки]]+Таблица2456[[#This Row],[Этап III очки]]+Таблица2456[[#This Row],[Этап IV очки]]</f>
        <v>96</v>
      </c>
      <c r="L25" s="10">
        <f>RANK(Таблица2456[[#This Row],[Сумма по 3 этапам]],Таблица2456[Сумма по 3 этапам],0)</f>
        <v>13</v>
      </c>
      <c r="M25" s="11"/>
    </row>
    <row r="26" spans="1:18" ht="30" x14ac:dyDescent="0.25">
      <c r="A26" s="7">
        <v>15</v>
      </c>
      <c r="B26" s="7" t="s">
        <v>256</v>
      </c>
      <c r="C26" s="7">
        <v>2004</v>
      </c>
      <c r="D26" s="8" t="s">
        <v>72</v>
      </c>
      <c r="E26" s="190" t="s">
        <v>211</v>
      </c>
      <c r="F26" s="10"/>
      <c r="G26" s="10"/>
      <c r="H26" s="10"/>
      <c r="I26" s="10">
        <v>87</v>
      </c>
      <c r="J26" s="119">
        <f>Таблица2456[[#This Row],[Этап I очки]]+Таблица2456[[#This Row],[Этап II очки]]+Таблица2456[[#This Row],[Этап III очки]]+Таблица2456[[#This Row],[Этап IV очки]]</f>
        <v>87</v>
      </c>
      <c r="K26" s="157">
        <f>Таблица2456[[#This Row],[Этап I очки]]+Таблица2456[[#This Row],[Этап II очки]]+Таблица2456[[#This Row],[Этап III очки]]+Таблица2456[[#This Row],[Этап IV очки]]</f>
        <v>87</v>
      </c>
      <c r="L26" s="119">
        <f>RANK(Таблица2456[[#This Row],[Сумма по 3 этапам]],Таблица2456[Сумма по 3 этапам],0)</f>
        <v>14</v>
      </c>
      <c r="M26" s="11"/>
    </row>
    <row r="27" spans="1:18" x14ac:dyDescent="0.25">
      <c r="A27" s="7">
        <v>16</v>
      </c>
      <c r="B27" s="186" t="s">
        <v>66</v>
      </c>
      <c r="C27" s="187">
        <v>2004</v>
      </c>
      <c r="D27" s="160" t="s">
        <v>41</v>
      </c>
      <c r="E27" s="190" t="s">
        <v>25</v>
      </c>
      <c r="F27" s="10">
        <v>83</v>
      </c>
      <c r="G27" s="10">
        <v>0</v>
      </c>
      <c r="H27" s="10"/>
      <c r="I27" s="10"/>
      <c r="J27" s="10">
        <f>Таблица2456[[#This Row],[Этап I очки]]+Таблица2456[[#This Row],[Этап II очки]]+Таблица2456[[#This Row],[Этап III очки]]+Таблица2456[[#This Row],[Этап IV очки]]</f>
        <v>83</v>
      </c>
      <c r="K27" s="142">
        <v>83</v>
      </c>
      <c r="L27" s="10">
        <f>RANK(Таблица2456[[#This Row],[Сумма по 3 этапам]],Таблица2456[Сумма по 3 этапам],0)</f>
        <v>15</v>
      </c>
      <c r="M27" s="11"/>
    </row>
    <row r="28" spans="1:18" ht="30.75" thickBot="1" x14ac:dyDescent="0.3">
      <c r="A28" s="7">
        <v>17</v>
      </c>
      <c r="B28" s="175" t="s">
        <v>257</v>
      </c>
      <c r="C28" s="175">
        <v>2004</v>
      </c>
      <c r="D28" s="188" t="s">
        <v>72</v>
      </c>
      <c r="E28" s="103" t="s">
        <v>211</v>
      </c>
      <c r="F28" s="10"/>
      <c r="G28" s="10"/>
      <c r="H28" s="10"/>
      <c r="I28" s="10">
        <v>83</v>
      </c>
      <c r="J28" s="119">
        <f>Таблица2456[[#This Row],[Этап I очки]]+Таблица2456[[#This Row],[Этап II очки]]+Таблица2456[[#This Row],[Этап III очки]]+Таблица2456[[#This Row],[Этап IV очки]]</f>
        <v>83</v>
      </c>
      <c r="K28" s="157">
        <f>Таблица2456[[#This Row],[Этап I очки]]+Таблица2456[[#This Row],[Этап II очки]]+Таблица2456[[#This Row],[Этап III очки]]+Таблица2456[[#This Row],[Этап IV очки]]</f>
        <v>83</v>
      </c>
      <c r="L28" s="119">
        <f>RANK(Таблица2456[[#This Row],[Сумма по 3 этапам]],Таблица2456[Сумма по 3 этапам],0)</f>
        <v>15</v>
      </c>
      <c r="M28" s="11"/>
    </row>
    <row r="29" spans="1:18" x14ac:dyDescent="0.25">
      <c r="A29" s="7">
        <v>18</v>
      </c>
      <c r="B29" s="10" t="s">
        <v>258</v>
      </c>
      <c r="C29" s="10">
        <v>2005</v>
      </c>
      <c r="D29" s="10" t="s">
        <v>72</v>
      </c>
      <c r="E29" s="156" t="s">
        <v>25</v>
      </c>
      <c r="F29" s="10"/>
      <c r="G29" s="10"/>
      <c r="H29" s="10"/>
      <c r="I29" s="10">
        <v>79</v>
      </c>
      <c r="J29" s="119">
        <f>Таблица2456[[#This Row],[Этап I очки]]+Таблица2456[[#This Row],[Этап II очки]]+Таблица2456[[#This Row],[Этап III очки]]+Таблица2456[[#This Row],[Этап IV очки]]</f>
        <v>79</v>
      </c>
      <c r="K29" s="157">
        <f>Таблица2456[[#This Row],[Этап I очки]]+Таблица2456[[#This Row],[Этап II очки]]+Таблица2456[[#This Row],[Этап III очки]]+Таблица2456[[#This Row],[Этап IV очки]]</f>
        <v>79</v>
      </c>
      <c r="L29" s="119">
        <f>RANK(Таблица2456[[#This Row],[Сумма по 3 этапам]],Таблица2456[Сумма по 3 этапам],0)</f>
        <v>17</v>
      </c>
      <c r="M29" s="11"/>
    </row>
    <row r="30" spans="1:18" ht="30" x14ac:dyDescent="0.25">
      <c r="A30" s="7">
        <v>19</v>
      </c>
      <c r="B30" s="10" t="s">
        <v>259</v>
      </c>
      <c r="C30" s="10">
        <v>2004</v>
      </c>
      <c r="D30" s="10" t="s">
        <v>69</v>
      </c>
      <c r="E30" s="156" t="s">
        <v>211</v>
      </c>
      <c r="F30" s="10"/>
      <c r="G30" s="10"/>
      <c r="H30" s="10"/>
      <c r="I30" s="10">
        <v>72</v>
      </c>
      <c r="J30" s="119">
        <f>Таблица2456[[#This Row],[Этап I очки]]+Таблица2456[[#This Row],[Этап II очки]]+Таблица2456[[#This Row],[Этап III очки]]+Таблица2456[[#This Row],[Этап IV очки]]</f>
        <v>72</v>
      </c>
      <c r="K30" s="157">
        <f>Таблица2456[[#This Row],[Этап I очки]]+Таблица2456[[#This Row],[Этап II очки]]+Таблица2456[[#This Row],[Этап III очки]]+Таблица2456[[#This Row],[Этап IV очки]]</f>
        <v>72</v>
      </c>
      <c r="L30" s="119">
        <f>RANK(Таблица2456[[#This Row],[Сумма по 3 этапам]],Таблица2456[Сумма по 3 этапам],0)</f>
        <v>18</v>
      </c>
      <c r="M30" s="11"/>
    </row>
    <row r="31" spans="1:18" ht="30" x14ac:dyDescent="0.25">
      <c r="A31" s="7">
        <v>20</v>
      </c>
      <c r="B31" s="8" t="s">
        <v>260</v>
      </c>
      <c r="C31" s="8">
        <v>2004</v>
      </c>
      <c r="D31" s="8" t="s">
        <v>72</v>
      </c>
      <c r="E31" s="136" t="s">
        <v>211</v>
      </c>
      <c r="F31" s="8"/>
      <c r="G31" s="8"/>
      <c r="H31" s="8"/>
      <c r="I31" s="8">
        <v>69</v>
      </c>
      <c r="J31" s="135">
        <f>Таблица2456[[#This Row],[Этап I очки]]+Таблица2456[[#This Row],[Этап II очки]]+Таблица2456[[#This Row],[Этап III очки]]+Таблица2456[[#This Row],[Этап IV очки]]</f>
        <v>69</v>
      </c>
      <c r="K31" s="158">
        <f>Таблица2456[[#This Row],[Этап I очки]]+Таблица2456[[#This Row],[Этап II очки]]+Таблица2456[[#This Row],[Этап III очки]]+Таблица2456[[#This Row],[Этап IV очки]]</f>
        <v>69</v>
      </c>
      <c r="L31" s="135">
        <f>RANK(Таблица2456[[#This Row],[Сумма по 3 этапам]],Таблица2456[Сумма по 3 этапам],0)</f>
        <v>19</v>
      </c>
      <c r="M31" s="9"/>
    </row>
    <row r="32" spans="1:18" x14ac:dyDescent="0.25">
      <c r="A32" s="7">
        <v>21</v>
      </c>
      <c r="B32" s="134" t="s">
        <v>188</v>
      </c>
      <c r="C32" s="127">
        <v>2004</v>
      </c>
      <c r="D32" s="127"/>
      <c r="E32" s="189" t="s">
        <v>189</v>
      </c>
      <c r="F32" s="8">
        <v>0</v>
      </c>
      <c r="G32" s="8">
        <v>60</v>
      </c>
      <c r="H32" s="8">
        <v>0</v>
      </c>
      <c r="I32" s="8"/>
      <c r="J32" s="8">
        <f>Таблица2456[[#This Row],[Этап I очки]]+Таблица2456[[#This Row],[Этап II очки]]+Таблица2456[[#This Row],[Этап III очки]]+Таблица2456[[#This Row],[Этап IV очки]]</f>
        <v>60</v>
      </c>
      <c r="K32" s="141">
        <f>Таблица2456[[#This Row],[Этап I очки]]+Таблица2456[[#This Row],[Этап II очки]]+Таблица2456[[#This Row],[Этап III очки]]+Таблица2456[[#This Row],[Этап IV очки]]</f>
        <v>60</v>
      </c>
      <c r="L32" s="8">
        <f>RANK(Таблица2456[[#This Row],[Сумма по 3 этапам]],Таблица2456[Сумма по 3 этапам],0)</f>
        <v>20</v>
      </c>
      <c r="M32" s="9"/>
    </row>
    <row r="33" spans="1:13" x14ac:dyDescent="0.25">
      <c r="A33" s="7">
        <v>22</v>
      </c>
      <c r="B33" s="8" t="s">
        <v>198</v>
      </c>
      <c r="C33" s="8">
        <v>2005</v>
      </c>
      <c r="D33" s="8" t="s">
        <v>139</v>
      </c>
      <c r="E33" s="8" t="s">
        <v>27</v>
      </c>
      <c r="F33" s="8">
        <v>0</v>
      </c>
      <c r="G33" s="8">
        <v>0</v>
      </c>
      <c r="H33" s="8">
        <v>60</v>
      </c>
      <c r="I33" s="8"/>
      <c r="J33" s="8">
        <f>Таблица2456[[#This Row],[Этап I очки]]+Таблица2456[[#This Row],[Этап II очки]]+Таблица2456[[#This Row],[Этап III очки]]+Таблица2456[[#This Row],[Этап IV очки]]</f>
        <v>60</v>
      </c>
      <c r="K33" s="141">
        <f>Таблица2456[[#This Row],[Этап I очки]]+Таблица2456[[#This Row],[Этап II очки]]+Таблица2456[[#This Row],[Этап III очки]]+Таблица2456[[#This Row],[Этап IV очки]]</f>
        <v>60</v>
      </c>
      <c r="L33" s="8">
        <f>RANK(Таблица2456[[#This Row],[Сумма по 3 этапам]],Таблица2456[Сумма по 3 этапам],0)</f>
        <v>20</v>
      </c>
      <c r="M33" s="9"/>
    </row>
    <row r="34" spans="1:13" ht="30" x14ac:dyDescent="0.25">
      <c r="A34" s="7">
        <v>23</v>
      </c>
      <c r="B34" s="8" t="s">
        <v>261</v>
      </c>
      <c r="C34" s="8">
        <v>2004</v>
      </c>
      <c r="D34" s="8" t="s">
        <v>69</v>
      </c>
      <c r="E34" s="136" t="s">
        <v>211</v>
      </c>
      <c r="F34" s="8"/>
      <c r="G34" s="8"/>
      <c r="H34" s="8"/>
      <c r="I34" s="8">
        <v>60</v>
      </c>
      <c r="J34" s="135">
        <f>Таблица2456[[#This Row],[Этап I очки]]+Таблица2456[[#This Row],[Этап II очки]]+Таблица2456[[#This Row],[Этап III очки]]+Таблица2456[[#This Row],[Этап IV очки]]</f>
        <v>60</v>
      </c>
      <c r="K34" s="158">
        <f>Таблица2456[[#This Row],[Этап I очки]]+Таблица2456[[#This Row],[Этап II очки]]+Таблица2456[[#This Row],[Этап III очки]]+Таблица2456[[#This Row],[Этап IV очки]]</f>
        <v>60</v>
      </c>
      <c r="L34" s="135">
        <f>RANK(Таблица2456[[#This Row],[Сумма по 3 этапам]],Таблица2456[Сумма по 3 этапам],0)</f>
        <v>20</v>
      </c>
      <c r="M34" s="9"/>
    </row>
    <row r="35" spans="1:13" x14ac:dyDescent="0.25">
      <c r="A35" s="7">
        <v>24</v>
      </c>
      <c r="B35" s="134" t="s">
        <v>190</v>
      </c>
      <c r="C35" s="127">
        <v>2004</v>
      </c>
      <c r="D35" s="127" t="s">
        <v>139</v>
      </c>
      <c r="E35" s="134" t="s">
        <v>153</v>
      </c>
      <c r="F35" s="8">
        <v>0</v>
      </c>
      <c r="G35" s="8">
        <v>57</v>
      </c>
      <c r="H35" s="8">
        <v>0</v>
      </c>
      <c r="I35" s="8"/>
      <c r="J35" s="8">
        <f>Таблица2456[[#This Row],[Этап I очки]]+Таблица2456[[#This Row],[Этап II очки]]+Таблица2456[[#This Row],[Этап III очки]]+Таблица2456[[#This Row],[Этап IV очки]]</f>
        <v>57</v>
      </c>
      <c r="K35" s="141">
        <f>Таблица2456[[#This Row],[Этап I очки]]+Таблица2456[[#This Row],[Этап II очки]]+Таблица2456[[#This Row],[Этап III очки]]+Таблица2456[[#This Row],[Этап IV очки]]</f>
        <v>57</v>
      </c>
      <c r="L35" s="8">
        <f>RANK(Таблица2456[[#This Row],[Сумма по 3 этапам]],Таблица2456[Сумма по 3 этапам],0)</f>
        <v>23</v>
      </c>
      <c r="M35" s="9"/>
    </row>
    <row r="36" spans="1:13" x14ac:dyDescent="0.25">
      <c r="A36" s="7">
        <v>25</v>
      </c>
      <c r="B36" s="8" t="s">
        <v>262</v>
      </c>
      <c r="C36" s="8">
        <v>2004</v>
      </c>
      <c r="D36" s="8" t="s">
        <v>69</v>
      </c>
      <c r="E36" s="8" t="s">
        <v>25</v>
      </c>
      <c r="F36" s="8"/>
      <c r="G36" s="8"/>
      <c r="H36" s="8"/>
      <c r="I36" s="8">
        <v>57</v>
      </c>
      <c r="J36" s="135">
        <f>Таблица2456[[#This Row],[Этап I очки]]+Таблица2456[[#This Row],[Этап II очки]]+Таблица2456[[#This Row],[Этап III очки]]+Таблица2456[[#This Row],[Этап IV очки]]</f>
        <v>57</v>
      </c>
      <c r="K36" s="158">
        <v>57</v>
      </c>
      <c r="L36" s="135">
        <f>RANK(Таблица2456[[#This Row],[Сумма по 3 этапам]],Таблица2456[Сумма по 3 этапам],0)</f>
        <v>23</v>
      </c>
      <c r="M36" s="9"/>
    </row>
    <row r="37" spans="1:13" x14ac:dyDescent="0.25">
      <c r="A37" s="7">
        <v>26</v>
      </c>
      <c r="B37" s="134" t="s">
        <v>191</v>
      </c>
      <c r="C37" s="127">
        <v>2005</v>
      </c>
      <c r="D37" s="127" t="s">
        <v>139</v>
      </c>
      <c r="E37" s="189" t="s">
        <v>150</v>
      </c>
      <c r="F37" s="8">
        <v>0</v>
      </c>
      <c r="G37" s="8">
        <v>54</v>
      </c>
      <c r="H37" s="8">
        <v>0</v>
      </c>
      <c r="I37" s="8"/>
      <c r="J37" s="8">
        <f>Таблица2456[[#This Row],[Этап I очки]]+Таблица2456[[#This Row],[Этап II очки]]+Таблица2456[[#This Row],[Этап III очки]]+Таблица2456[[#This Row],[Этап IV очки]]</f>
        <v>54</v>
      </c>
      <c r="K37" s="141">
        <f>Таблица2456[[#This Row],[Этап I очки]]+Таблица2456[[#This Row],[Этап II очки]]+Таблица2456[[#This Row],[Этап III очки]]+Таблица2456[[#This Row],[Этап IV очки]]</f>
        <v>54</v>
      </c>
      <c r="L37" s="8">
        <f>RANK(Таблица2456[[#This Row],[Сумма по 3 этапам]],Таблица2456[Сумма по 3 этапам],0)</f>
        <v>25</v>
      </c>
      <c r="M37" s="9"/>
    </row>
    <row r="38" spans="1:13" x14ac:dyDescent="0.25">
      <c r="A38" s="7">
        <v>27</v>
      </c>
      <c r="B38" s="8" t="s">
        <v>263</v>
      </c>
      <c r="C38" s="8">
        <v>2004</v>
      </c>
      <c r="D38" s="8" t="s">
        <v>72</v>
      </c>
      <c r="E38" s="8" t="s">
        <v>211</v>
      </c>
      <c r="F38" s="8"/>
      <c r="G38" s="8"/>
      <c r="H38" s="8"/>
      <c r="I38" s="8">
        <v>54</v>
      </c>
      <c r="J38" s="135">
        <f>Таблица2456[[#This Row],[Этап I очки]]+Таблица2456[[#This Row],[Этап II очки]]+Таблица2456[[#This Row],[Этап III очки]]+Таблица2456[[#This Row],[Этап IV очки]]</f>
        <v>54</v>
      </c>
      <c r="K38" s="158">
        <v>54</v>
      </c>
      <c r="L38" s="135">
        <f>RANK(Таблица2456[[#This Row],[Сумма по 3 этапам]],Таблица2456[Сумма по 3 этапам],0)</f>
        <v>25</v>
      </c>
      <c r="M38" s="9"/>
    </row>
    <row r="39" spans="1:13" x14ac:dyDescent="0.25">
      <c r="A39" s="7">
        <v>28</v>
      </c>
      <c r="B39" s="8" t="s">
        <v>264</v>
      </c>
      <c r="C39" s="8">
        <v>2004</v>
      </c>
      <c r="D39" s="8"/>
      <c r="E39" s="8" t="s">
        <v>265</v>
      </c>
      <c r="F39" s="8"/>
      <c r="G39" s="8"/>
      <c r="H39" s="8"/>
      <c r="I39" s="8">
        <v>46</v>
      </c>
      <c r="J39" s="135">
        <f>Таблица2456[[#This Row],[Этап I очки]]+Таблица2456[[#This Row],[Этап II очки]]+Таблица2456[[#This Row],[Этап III очки]]+Таблица2456[[#This Row],[Этап IV очки]]</f>
        <v>46</v>
      </c>
      <c r="K39" s="158">
        <v>46</v>
      </c>
      <c r="L39" s="135">
        <f>RANK(Таблица2456[[#This Row],[Сумма по 3 этапам]],Таблица2456[Сумма по 3 этапам],0)</f>
        <v>27</v>
      </c>
      <c r="M39" s="9"/>
    </row>
    <row r="40" spans="1:13" x14ac:dyDescent="0.25">
      <c r="A40" s="7">
        <v>29</v>
      </c>
      <c r="B40" s="8" t="s">
        <v>266</v>
      </c>
      <c r="C40" s="8">
        <v>2005</v>
      </c>
      <c r="D40" s="8"/>
      <c r="E40" s="8" t="s">
        <v>265</v>
      </c>
      <c r="F40" s="8"/>
      <c r="G40" s="8"/>
      <c r="H40" s="8"/>
      <c r="I40" s="8"/>
      <c r="J40" s="135">
        <f>Таблица2456[[#This Row],[Этап I очки]]+Таблица2456[[#This Row],[Этап II очки]]+Таблица2456[[#This Row],[Этап III очки]]+Таблица2456[[#This Row],[Этап IV очки]]</f>
        <v>0</v>
      </c>
      <c r="K40" s="158">
        <v>0</v>
      </c>
      <c r="L40" s="135">
        <f>RANK(Таблица2456[[#This Row],[Сумма по 3 этапам]],Таблица2456[Сумма по 3 этапам],0)</f>
        <v>28</v>
      </c>
      <c r="M40" s="9"/>
    </row>
    <row r="41" spans="1:13" x14ac:dyDescent="0.25">
      <c r="A41" s="151"/>
      <c r="B41" s="151"/>
      <c r="C41" s="151"/>
      <c r="D41" s="151"/>
      <c r="E41" s="151"/>
      <c r="F41" s="151"/>
      <c r="G41" s="151"/>
      <c r="H41" s="151"/>
      <c r="I41" s="151"/>
      <c r="J41" s="155"/>
      <c r="K41" s="191"/>
      <c r="L41" s="155"/>
      <c r="M41" s="151"/>
    </row>
    <row r="42" spans="1:13" x14ac:dyDescent="0.25">
      <c r="A42" s="151"/>
      <c r="B42" s="151"/>
      <c r="C42" s="151"/>
      <c r="D42" s="151"/>
      <c r="E42" s="151"/>
      <c r="F42" s="151"/>
      <c r="G42" s="151"/>
      <c r="H42" s="151"/>
      <c r="I42" s="151"/>
      <c r="J42" s="155"/>
      <c r="K42" s="191"/>
      <c r="L42" s="155"/>
      <c r="M42" s="151"/>
    </row>
    <row r="43" spans="1:13" x14ac:dyDescent="0.25">
      <c r="A43" s="151"/>
      <c r="B43" s="151"/>
      <c r="C43" s="151"/>
      <c r="D43" s="151"/>
      <c r="E43" s="151"/>
      <c r="F43" s="151"/>
      <c r="G43" s="151"/>
      <c r="H43" s="151"/>
      <c r="I43" s="151"/>
      <c r="J43" s="155"/>
      <c r="K43" s="191"/>
      <c r="L43" s="155"/>
      <c r="M43" s="151"/>
    </row>
    <row r="44" spans="1:13" x14ac:dyDescent="0.25">
      <c r="A44" s="151"/>
      <c r="B44" s="151"/>
      <c r="C44" s="151"/>
      <c r="D44" s="151"/>
      <c r="E44" s="151"/>
      <c r="F44" s="151"/>
      <c r="G44" s="151"/>
      <c r="H44" s="151"/>
      <c r="I44" s="151"/>
      <c r="J44" s="155"/>
      <c r="K44" s="191"/>
      <c r="L44" s="155"/>
      <c r="M44" s="151"/>
    </row>
    <row r="46" spans="1:13" x14ac:dyDescent="0.25">
      <c r="B46" s="15" t="s">
        <v>18</v>
      </c>
      <c r="C46" s="1"/>
      <c r="D46" s="1"/>
      <c r="E46" s="2"/>
    </row>
    <row r="47" spans="1:13" x14ac:dyDescent="0.25">
      <c r="B47" s="15" t="s">
        <v>19</v>
      </c>
      <c r="C47" s="1"/>
      <c r="D47" s="1"/>
      <c r="E47" s="2"/>
    </row>
  </sheetData>
  <mergeCells count="8">
    <mergeCell ref="A10:M10"/>
    <mergeCell ref="A8:M8"/>
    <mergeCell ref="A2:M2"/>
    <mergeCell ref="A3:M3"/>
    <mergeCell ref="A4:M4"/>
    <mergeCell ref="A5:M5"/>
    <mergeCell ref="A6:M6"/>
    <mergeCell ref="I9:M9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26"/>
  <sheetViews>
    <sheetView topLeftCell="B4" zoomScale="110" zoomScaleNormal="110" workbookViewId="0">
      <selection activeCell="E20" sqref="E20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9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9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9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9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9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9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83"/>
      <c r="L7" s="126"/>
      <c r="M7" s="126"/>
    </row>
    <row r="8" spans="1:19" ht="39.7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9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9" ht="56.25" customHeight="1" x14ac:dyDescent="0.3">
      <c r="A10" s="195" t="s">
        <v>192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25"/>
      <c r="P10" s="125"/>
      <c r="Q10" s="125"/>
      <c r="R10" s="125"/>
      <c r="S10" s="1"/>
    </row>
    <row r="12" spans="1:19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9" x14ac:dyDescent="0.25">
      <c r="A13" s="7">
        <v>3</v>
      </c>
      <c r="B13" s="95" t="s">
        <v>78</v>
      </c>
      <c r="C13" s="96">
        <v>2006</v>
      </c>
      <c r="D13" s="97" t="s">
        <v>72</v>
      </c>
      <c r="E13" s="99" t="s">
        <v>25</v>
      </c>
      <c r="F13" s="8">
        <v>91</v>
      </c>
      <c r="G13" s="8">
        <v>100</v>
      </c>
      <c r="H13" s="8">
        <v>100</v>
      </c>
      <c r="I13" s="8">
        <v>100</v>
      </c>
      <c r="J13" s="8">
        <f>Таблица2[[#This Row],[Этап I очки]]+Таблица2[[#This Row],[Этап II очки]]+Таблица2[[#This Row],[Этап III очки]]+Таблица2[[#This Row],[Этап IV очки]]</f>
        <v>391</v>
      </c>
      <c r="K13" s="141">
        <v>300</v>
      </c>
      <c r="L13" s="8">
        <f>RANK(Таблица2[[#This Row],[Сумма по 3 этапам]],Таблица2[Сумма по 3 этапам],0)</f>
        <v>1</v>
      </c>
      <c r="M13" s="9"/>
    </row>
    <row r="14" spans="1:19" x14ac:dyDescent="0.25">
      <c r="A14" s="7">
        <v>2</v>
      </c>
      <c r="B14" s="76" t="s">
        <v>77</v>
      </c>
      <c r="C14" s="77">
        <v>2006</v>
      </c>
      <c r="D14" s="78" t="s">
        <v>69</v>
      </c>
      <c r="E14" s="79" t="s">
        <v>25</v>
      </c>
      <c r="F14" s="8">
        <v>95</v>
      </c>
      <c r="G14" s="8">
        <v>95</v>
      </c>
      <c r="H14" s="8">
        <v>95</v>
      </c>
      <c r="I14" s="8">
        <v>95</v>
      </c>
      <c r="J14" s="8">
        <f>Таблица2[[#This Row],[Этап I очки]]+Таблица2[[#This Row],[Этап II очки]]+Таблица2[[#This Row],[Этап III очки]]+Таблица2[[#This Row],[Этап IV очки]]</f>
        <v>380</v>
      </c>
      <c r="K14" s="141">
        <v>285</v>
      </c>
      <c r="L14" s="8">
        <f>RANK(Таблица2[[#This Row],[Сумма по 3 этапам]],Таблица2[Сумма по 3 этапам],0)</f>
        <v>2</v>
      </c>
      <c r="M14" s="9"/>
    </row>
    <row r="15" spans="1:19" x14ac:dyDescent="0.25">
      <c r="A15" s="7">
        <v>1</v>
      </c>
      <c r="B15" s="92" t="s">
        <v>76</v>
      </c>
      <c r="C15" s="93">
        <v>2007</v>
      </c>
      <c r="D15" s="94" t="s">
        <v>69</v>
      </c>
      <c r="E15" s="98" t="s">
        <v>22</v>
      </c>
      <c r="F15" s="10">
        <v>100</v>
      </c>
      <c r="G15" s="10">
        <v>91</v>
      </c>
      <c r="H15" s="10">
        <v>91</v>
      </c>
      <c r="I15" s="10">
        <v>91</v>
      </c>
      <c r="J15" s="10">
        <f>Таблица2[[#This Row],[Этап I очки]]+Таблица2[[#This Row],[Этап II очки]]+Таблица2[[#This Row],[Этап III очки]]+Таблица2[[#This Row],[Этап IV очки]]</f>
        <v>373</v>
      </c>
      <c r="K15" s="142">
        <v>282</v>
      </c>
      <c r="L15" s="10">
        <f>RANK(Таблица2[[#This Row],[Сумма по 3 этапам]],Таблица2[Сумма по 3 этапам],0)</f>
        <v>3</v>
      </c>
      <c r="M15" s="11"/>
    </row>
    <row r="16" spans="1:19" x14ac:dyDescent="0.25">
      <c r="A16" s="7">
        <v>5</v>
      </c>
      <c r="B16" s="76" t="s">
        <v>80</v>
      </c>
      <c r="C16" s="77">
        <v>2006</v>
      </c>
      <c r="D16" s="78"/>
      <c r="E16" s="79" t="s">
        <v>56</v>
      </c>
      <c r="F16" s="10">
        <v>83</v>
      </c>
      <c r="G16" s="10">
        <v>83</v>
      </c>
      <c r="H16" s="10">
        <v>83</v>
      </c>
      <c r="I16" s="10"/>
      <c r="J16" s="10">
        <f>Таблица2[[#This Row],[Этап I очки]]+Таблица2[[#This Row],[Этап II очки]]+Таблица2[[#This Row],[Этап III очки]]+Таблица2[[#This Row],[Этап IV очки]]</f>
        <v>249</v>
      </c>
      <c r="K16" s="142">
        <f>Таблица2[[#This Row],[Этап I очки]]+Таблица2[[#This Row],[Этап II очки]]+Таблица2[[#This Row],[Этап III очки]]+Таблица2[[#This Row],[Этап IV очки]]</f>
        <v>249</v>
      </c>
      <c r="L16" s="10">
        <f>RANK(Таблица2[[#This Row],[Сумма по 3 этапам]],Таблица2[Сумма по 3 этапам],0)</f>
        <v>4</v>
      </c>
      <c r="M16" s="11"/>
    </row>
    <row r="17" spans="1:13" x14ac:dyDescent="0.25">
      <c r="A17" s="7">
        <v>7</v>
      </c>
      <c r="B17" s="92" t="s">
        <v>82</v>
      </c>
      <c r="C17" s="93">
        <v>2007</v>
      </c>
      <c r="D17" s="94" t="s">
        <v>69</v>
      </c>
      <c r="E17" s="98" t="s">
        <v>22</v>
      </c>
      <c r="F17" s="10">
        <v>75</v>
      </c>
      <c r="G17" s="10">
        <v>87</v>
      </c>
      <c r="H17" s="10">
        <v>79</v>
      </c>
      <c r="I17" s="10"/>
      <c r="J17" s="10">
        <f>Таблица2[[#This Row],[Этап I очки]]+Таблица2[[#This Row],[Этап II очки]]+Таблица2[[#This Row],[Этап III очки]]+Таблица2[[#This Row],[Этап IV очки]]</f>
        <v>241</v>
      </c>
      <c r="K17" s="142">
        <f>Таблица2[[#This Row],[Этап I очки]]+Таблица2[[#This Row],[Этап II очки]]+Таблица2[[#This Row],[Этап III очки]]+Таблица2[[#This Row],[Этап IV очки]]</f>
        <v>241</v>
      </c>
      <c r="L17" s="10">
        <f>RANK(Таблица2[[#This Row],[Сумма по 3 этапам]],Таблица2[Сумма по 3 этапам],0)</f>
        <v>5</v>
      </c>
      <c r="M17" s="11"/>
    </row>
    <row r="18" spans="1:13" x14ac:dyDescent="0.25">
      <c r="A18" s="7">
        <v>9</v>
      </c>
      <c r="B18" s="164" t="s">
        <v>195</v>
      </c>
      <c r="C18" s="169">
        <v>2006</v>
      </c>
      <c r="D18" s="109" t="s">
        <v>139</v>
      </c>
      <c r="E18" s="167" t="s">
        <v>196</v>
      </c>
      <c r="F18" s="10"/>
      <c r="G18" s="10"/>
      <c r="H18" s="10">
        <v>87</v>
      </c>
      <c r="I18" s="10">
        <v>83</v>
      </c>
      <c r="J18" s="10">
        <f>Таблица2[[#This Row],[Этап I очки]]+Таблица2[[#This Row],[Этап II очки]]+Таблица2[[#This Row],[Этап III очки]]+Таблица2[[#This Row],[Этап IV очки]]</f>
        <v>170</v>
      </c>
      <c r="K18" s="142">
        <f>Таблица2[[#This Row],[Этап I очки]]+Таблица2[[#This Row],[Этап II очки]]+Таблица2[[#This Row],[Этап III очки]]+Таблица2[[#This Row],[Этап IV очки]]</f>
        <v>170</v>
      </c>
      <c r="L18" s="10">
        <f>RANK(Таблица2[[#This Row],[Сумма по 3 этапам]],Таблица2[Сумма по 3 этапам],0)</f>
        <v>6</v>
      </c>
      <c r="M18" s="11"/>
    </row>
    <row r="19" spans="1:13" ht="30.75" thickBot="1" x14ac:dyDescent="0.3">
      <c r="A19" s="7">
        <v>4</v>
      </c>
      <c r="B19" s="100" t="s">
        <v>79</v>
      </c>
      <c r="C19" s="101">
        <v>2007</v>
      </c>
      <c r="D19" s="102"/>
      <c r="E19" s="103" t="s">
        <v>58</v>
      </c>
      <c r="F19" s="10">
        <v>87</v>
      </c>
      <c r="G19" s="10">
        <v>0</v>
      </c>
      <c r="H19" s="10">
        <v>0</v>
      </c>
      <c r="I19" s="10"/>
      <c r="J19" s="10">
        <f>Таблица2[[#This Row],[Этап I очки]]+Таблица2[[#This Row],[Этап II очки]]+Таблица2[[#This Row],[Этап III очки]]+Таблица2[[#This Row],[Этап IV очки]]</f>
        <v>87</v>
      </c>
      <c r="K19" s="142">
        <f>Таблица2[[#This Row],[Этап I очки]]+Таблица2[[#This Row],[Этап II очки]]+Таблица2[[#This Row],[Этап III очки]]+Таблица2[[#This Row],[Этап IV очки]]</f>
        <v>87</v>
      </c>
      <c r="L19" s="10">
        <f>RANK(Таблица2[[#This Row],[Сумма по 3 этапам]],Таблица2[Сумма по 3 этапам],0)</f>
        <v>7</v>
      </c>
      <c r="M19" s="11"/>
    </row>
    <row r="20" spans="1:13" ht="30" x14ac:dyDescent="0.25">
      <c r="A20" s="7">
        <v>10</v>
      </c>
      <c r="B20" s="108" t="s">
        <v>267</v>
      </c>
      <c r="C20" s="109">
        <v>2007</v>
      </c>
      <c r="D20" s="109"/>
      <c r="E20" s="156" t="s">
        <v>211</v>
      </c>
      <c r="F20" s="10"/>
      <c r="G20" s="10"/>
      <c r="H20" s="10"/>
      <c r="I20" s="10">
        <v>87</v>
      </c>
      <c r="J20" s="10">
        <f>Таблица2[[#This Row],[Этап I очки]]+Таблица2[[#This Row],[Этап II очки]]+Таблица2[[#This Row],[Этап III очки]]+Таблица2[[#This Row],[Этап IV очки]]</f>
        <v>87</v>
      </c>
      <c r="K20" s="142">
        <f>Таблица2[[#This Row],[Этап I очки]]+Таблица2[[#This Row],[Этап II очки]]+Таблица2[[#This Row],[Этап III очки]]+Таблица2[[#This Row],[Этап IV очки]]</f>
        <v>87</v>
      </c>
      <c r="L20" s="10">
        <f>RANK(Таблица2[[#This Row],[Сумма по 3 этапам]],Таблица2[Сумма по 3 этапам],0)</f>
        <v>7</v>
      </c>
      <c r="M20" s="11"/>
    </row>
    <row r="21" spans="1:13" ht="30" x14ac:dyDescent="0.25">
      <c r="A21" s="7">
        <v>6</v>
      </c>
      <c r="B21" s="163" t="s">
        <v>81</v>
      </c>
      <c r="C21" s="94">
        <v>2006</v>
      </c>
      <c r="D21" s="94"/>
      <c r="E21" s="156" t="s">
        <v>58</v>
      </c>
      <c r="F21" s="10">
        <v>79</v>
      </c>
      <c r="G21" s="10">
        <v>0</v>
      </c>
      <c r="H21" s="10">
        <v>0</v>
      </c>
      <c r="I21" s="10"/>
      <c r="J21" s="10">
        <f>Таблица2[[#This Row],[Этап I очки]]+Таблица2[[#This Row],[Этап II очки]]+Таблица2[[#This Row],[Этап III очки]]+Таблица2[[#This Row],[Этап IV очки]]</f>
        <v>79</v>
      </c>
      <c r="K21" s="142">
        <f>Таблица2[[#This Row],[Этап I очки]]+Таблица2[[#This Row],[Этап II очки]]+Таблица2[[#This Row],[Этап III очки]]+Таблица2[[#This Row],[Этап IV очки]]</f>
        <v>79</v>
      </c>
      <c r="L21" s="10">
        <f>RANK(Таблица2[[#This Row],[Сумма по 3 этапам]],Таблица2[Сумма по 3 этапам],0)</f>
        <v>9</v>
      </c>
      <c r="M21" s="11"/>
    </row>
    <row r="22" spans="1:13" x14ac:dyDescent="0.25">
      <c r="A22" s="7">
        <v>8</v>
      </c>
      <c r="B22" s="108" t="s">
        <v>193</v>
      </c>
      <c r="C22" s="109">
        <v>2006</v>
      </c>
      <c r="D22" s="109" t="s">
        <v>139</v>
      </c>
      <c r="E22" s="192" t="s">
        <v>153</v>
      </c>
      <c r="F22" s="10">
        <v>0</v>
      </c>
      <c r="G22" s="10">
        <v>79</v>
      </c>
      <c r="H22" s="10">
        <v>0</v>
      </c>
      <c r="I22" s="10"/>
      <c r="J22" s="10">
        <f>Таблица2[[#This Row],[Этап I очки]]+Таблица2[[#This Row],[Этап II очки]]+Таблица2[[#This Row],[Этап III очки]]+Таблица2[[#This Row],[Этап IV очки]]</f>
        <v>79</v>
      </c>
      <c r="K22" s="142">
        <f>Таблица2[[#This Row],[Этап I очки]]+Таблица2[[#This Row],[Этап II очки]]+Таблица2[[#This Row],[Этап III очки]]+Таблица2[[#This Row],[Этап IV очки]]</f>
        <v>79</v>
      </c>
      <c r="L22" s="10">
        <f>RANK(Таблица2[[#This Row],[Сумма по 3 этапам]],Таблица2[Сумма по 3 этапам],0)</f>
        <v>9</v>
      </c>
      <c r="M22" s="11"/>
    </row>
    <row r="25" spans="1:13" x14ac:dyDescent="0.25">
      <c r="B25" s="15" t="s">
        <v>18</v>
      </c>
      <c r="C25" s="1"/>
      <c r="D25" s="1"/>
      <c r="E25" s="2"/>
    </row>
    <row r="26" spans="1:13" x14ac:dyDescent="0.25">
      <c r="B26" s="15" t="s">
        <v>19</v>
      </c>
      <c r="C26" s="1"/>
      <c r="D26" s="1"/>
      <c r="E26" s="2"/>
    </row>
  </sheetData>
  <mergeCells count="8">
    <mergeCell ref="A8:M8"/>
    <mergeCell ref="A10:M10"/>
    <mergeCell ref="I9:M9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opLeftCell="C7" workbookViewId="0">
      <selection activeCell="E24" sqref="E24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37"/>
      <c r="L7" s="126"/>
      <c r="M7" s="126"/>
    </row>
    <row r="8" spans="1:13" ht="48.7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131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217</v>
      </c>
      <c r="L12" s="12" t="s">
        <v>10</v>
      </c>
      <c r="M12" s="14" t="s">
        <v>17</v>
      </c>
    </row>
    <row r="13" spans="1:13" x14ac:dyDescent="0.25">
      <c r="A13" s="7">
        <v>1</v>
      </c>
      <c r="B13" s="27" t="s">
        <v>30</v>
      </c>
      <c r="C13" s="28">
        <v>2002</v>
      </c>
      <c r="D13" s="29" t="s">
        <v>24</v>
      </c>
      <c r="E13" s="31" t="s">
        <v>22</v>
      </c>
      <c r="F13" s="8">
        <v>100</v>
      </c>
      <c r="G13" s="8">
        <v>100</v>
      </c>
      <c r="H13" s="8">
        <v>100</v>
      </c>
      <c r="I13" s="8">
        <v>91</v>
      </c>
      <c r="J13" s="8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391</v>
      </c>
      <c r="K13" s="141">
        <v>300</v>
      </c>
      <c r="L13" s="8">
        <f>RANK(Таблица2456789101115[[#This Row],[Сумма по 3 этапам ]],Таблица2456789101115[[Сумма по 3 этапам ]],0)</f>
        <v>1</v>
      </c>
      <c r="M13" s="9"/>
    </row>
    <row r="14" spans="1:13" x14ac:dyDescent="0.25">
      <c r="A14" s="7">
        <v>6</v>
      </c>
      <c r="B14" s="164" t="s">
        <v>35</v>
      </c>
      <c r="C14" s="169">
        <v>2001</v>
      </c>
      <c r="D14" s="109" t="s">
        <v>24</v>
      </c>
      <c r="E14" s="30" t="s">
        <v>22</v>
      </c>
      <c r="F14" s="8">
        <v>0</v>
      </c>
      <c r="G14" s="8">
        <v>100</v>
      </c>
      <c r="H14" s="8">
        <v>95</v>
      </c>
      <c r="I14" s="8">
        <v>75</v>
      </c>
      <c r="J14" s="8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270</v>
      </c>
      <c r="K14" s="141">
        <v>270</v>
      </c>
      <c r="L14" s="8">
        <f>RANK(Таблица2456789101115[[#This Row],[Сумма по 3 этапам ]],Таблица2456789101115[[Сумма по 3 этапам ]],0)</f>
        <v>2</v>
      </c>
      <c r="M14" s="9"/>
    </row>
    <row r="15" spans="1:13" x14ac:dyDescent="0.25">
      <c r="A15" s="7">
        <v>4</v>
      </c>
      <c r="B15" s="24" t="s">
        <v>33</v>
      </c>
      <c r="C15" s="25">
        <v>2001</v>
      </c>
      <c r="D15" s="26" t="s">
        <v>24</v>
      </c>
      <c r="E15" s="30" t="s">
        <v>22</v>
      </c>
      <c r="F15" s="10">
        <v>87</v>
      </c>
      <c r="G15" s="10">
        <v>87</v>
      </c>
      <c r="H15" s="10">
        <v>83</v>
      </c>
      <c r="I15" s="10">
        <v>91</v>
      </c>
      <c r="J15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348</v>
      </c>
      <c r="K15" s="142">
        <v>265</v>
      </c>
      <c r="L15" s="10">
        <f>RANK(Таблица2456789101115[[#This Row],[Сумма по 3 этапам ]],Таблица2456789101115[[Сумма по 3 этапам ]],0)</f>
        <v>3</v>
      </c>
      <c r="M15" s="11"/>
    </row>
    <row r="16" spans="1:13" x14ac:dyDescent="0.25">
      <c r="A16" s="7">
        <v>5</v>
      </c>
      <c r="B16" s="24" t="s">
        <v>34</v>
      </c>
      <c r="C16" s="25">
        <v>2000</v>
      </c>
      <c r="D16" s="26" t="s">
        <v>21</v>
      </c>
      <c r="E16" s="30" t="s">
        <v>25</v>
      </c>
      <c r="F16" s="10">
        <v>83</v>
      </c>
      <c r="G16" s="10">
        <v>0</v>
      </c>
      <c r="H16" s="10">
        <v>75</v>
      </c>
      <c r="I16" s="10">
        <v>91</v>
      </c>
      <c r="J16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249</v>
      </c>
      <c r="K16" s="142">
        <v>249</v>
      </c>
      <c r="L16" s="10">
        <f>RANK(Таблица2456789101115[[#This Row],[Сумма по 3 этапам ]],Таблица2456789101115[[Сумма по 3 этапам ]],0)</f>
        <v>4</v>
      </c>
      <c r="M16" s="11"/>
    </row>
    <row r="17" spans="1:13" ht="15.75" thickBot="1" x14ac:dyDescent="0.3">
      <c r="A17" s="7">
        <v>3</v>
      </c>
      <c r="B17" s="100" t="s">
        <v>32</v>
      </c>
      <c r="C17" s="101">
        <v>1999</v>
      </c>
      <c r="D17" s="102" t="s">
        <v>21</v>
      </c>
      <c r="E17" s="103" t="s">
        <v>25</v>
      </c>
      <c r="F17" s="10">
        <v>91</v>
      </c>
      <c r="G17" s="10">
        <v>0</v>
      </c>
      <c r="H17" s="10">
        <v>83</v>
      </c>
      <c r="I17" s="10">
        <v>66</v>
      </c>
      <c r="J17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240</v>
      </c>
      <c r="K17" s="142">
        <v>240</v>
      </c>
      <c r="L17" s="10">
        <f>RANK(Таблица2456789101115[[#This Row],[Сумма по 3 этапам ]],Таблица2456789101115[[Сумма по 3 этапам ]],0)</f>
        <v>5</v>
      </c>
      <c r="M17" s="11"/>
    </row>
    <row r="18" spans="1:13" x14ac:dyDescent="0.25">
      <c r="A18" s="7">
        <v>2</v>
      </c>
      <c r="B18" s="163" t="s">
        <v>31</v>
      </c>
      <c r="C18" s="94">
        <v>1997</v>
      </c>
      <c r="D18" s="94" t="s">
        <v>21</v>
      </c>
      <c r="E18" s="99" t="s">
        <v>22</v>
      </c>
      <c r="F18" s="10">
        <v>95</v>
      </c>
      <c r="G18" s="10">
        <v>0</v>
      </c>
      <c r="H18" s="10">
        <v>91</v>
      </c>
      <c r="I18" s="10">
        <v>0</v>
      </c>
      <c r="J18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186</v>
      </c>
      <c r="K18" s="142">
        <v>186</v>
      </c>
      <c r="L18" s="10">
        <f>RANK(Таблица2456789101115[[#This Row],[Сумма по 3 этапам ]],Таблица2456789101115[[Сумма по 3 этапам ]],0)</f>
        <v>6</v>
      </c>
      <c r="M18" s="11"/>
    </row>
    <row r="19" spans="1:13" x14ac:dyDescent="0.25">
      <c r="A19" s="7">
        <v>7</v>
      </c>
      <c r="B19" s="104" t="s">
        <v>120</v>
      </c>
      <c r="C19" s="105">
        <v>1998</v>
      </c>
      <c r="D19" s="106">
        <v>2</v>
      </c>
      <c r="E19" s="107" t="s">
        <v>121</v>
      </c>
      <c r="F19" s="10">
        <v>0</v>
      </c>
      <c r="G19" s="10">
        <v>91</v>
      </c>
      <c r="H19" s="10">
        <v>87</v>
      </c>
      <c r="I19" s="10">
        <v>0</v>
      </c>
      <c r="J19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178</v>
      </c>
      <c r="K19" s="142">
        <v>178</v>
      </c>
      <c r="L19" s="10">
        <f>RANK(Таблица2456789101115[[#This Row],[Сумма по 3 этапам ]],Таблица2456789101115[[Сумма по 3 этапам ]],0)</f>
        <v>7</v>
      </c>
      <c r="M19" s="11"/>
    </row>
    <row r="20" spans="1:13" x14ac:dyDescent="0.25">
      <c r="A20" s="7">
        <v>8</v>
      </c>
      <c r="B20" s="138" t="s">
        <v>116</v>
      </c>
      <c r="C20" s="109">
        <v>2001</v>
      </c>
      <c r="D20" s="109" t="s">
        <v>24</v>
      </c>
      <c r="E20" s="109" t="s">
        <v>25</v>
      </c>
      <c r="F20" s="10">
        <v>0</v>
      </c>
      <c r="G20" s="10">
        <v>0</v>
      </c>
      <c r="H20" s="10">
        <v>72</v>
      </c>
      <c r="I20" s="10">
        <v>66</v>
      </c>
      <c r="J20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138</v>
      </c>
      <c r="K20" s="142">
        <v>138</v>
      </c>
      <c r="L20" s="10">
        <f>RANK(Таблица2456789101115[[#This Row],[Сумма по 3 этапам ]],Таблица2456789101115[[Сумма по 3 этапам ]],0)</f>
        <v>8</v>
      </c>
      <c r="M20" s="11"/>
    </row>
    <row r="21" spans="1:13" x14ac:dyDescent="0.25">
      <c r="A21" s="7">
        <v>9</v>
      </c>
      <c r="B21" s="108" t="s">
        <v>210</v>
      </c>
      <c r="C21" s="109">
        <v>2000</v>
      </c>
      <c r="D21" s="109" t="s">
        <v>24</v>
      </c>
      <c r="E21" s="138" t="s">
        <v>211</v>
      </c>
      <c r="F21" s="108">
        <v>0</v>
      </c>
      <c r="G21" s="108">
        <v>0</v>
      </c>
      <c r="H21" s="108">
        <v>0</v>
      </c>
      <c r="I21" s="10">
        <v>100</v>
      </c>
      <c r="J21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100</v>
      </c>
      <c r="K21" s="142">
        <v>100</v>
      </c>
      <c r="L21" s="10">
        <f>RANK(Таблица2456789101115[[#This Row],[Сумма по 3 этапам ]],Таблица2456789101115[[Сумма по 3 этапам ]],0)</f>
        <v>9</v>
      </c>
      <c r="M21" s="11"/>
    </row>
    <row r="22" spans="1:13" x14ac:dyDescent="0.25">
      <c r="A22" s="7">
        <v>10</v>
      </c>
      <c r="B22" s="108" t="s">
        <v>212</v>
      </c>
      <c r="C22" s="109">
        <v>2001</v>
      </c>
      <c r="D22" s="109" t="s">
        <v>24</v>
      </c>
      <c r="E22" s="138" t="s">
        <v>211</v>
      </c>
      <c r="F22" s="108">
        <v>0</v>
      </c>
      <c r="G22" s="108">
        <v>0</v>
      </c>
      <c r="H22" s="108">
        <v>0</v>
      </c>
      <c r="I22" s="10">
        <v>95</v>
      </c>
      <c r="J22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95</v>
      </c>
      <c r="K22" s="142">
        <v>95</v>
      </c>
      <c r="L22" s="10">
        <f>RANK(Таблица2456789101115[[#This Row],[Сумма по 3 этапам ]],Таблица2456789101115[[Сумма по 3 этапам ]],0)</f>
        <v>10</v>
      </c>
      <c r="M22" s="11"/>
    </row>
    <row r="23" spans="1:13" x14ac:dyDescent="0.25">
      <c r="A23" s="7">
        <v>11</v>
      </c>
      <c r="B23" s="108" t="s">
        <v>213</v>
      </c>
      <c r="C23" s="109">
        <v>2000</v>
      </c>
      <c r="D23" s="109" t="s">
        <v>24</v>
      </c>
      <c r="E23" s="138" t="s">
        <v>214</v>
      </c>
      <c r="F23" s="108">
        <v>0</v>
      </c>
      <c r="G23" s="108">
        <v>0</v>
      </c>
      <c r="H23" s="108">
        <v>0</v>
      </c>
      <c r="I23" s="10">
        <v>79</v>
      </c>
      <c r="J23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79</v>
      </c>
      <c r="K23" s="142">
        <v>79</v>
      </c>
      <c r="L23" s="10">
        <f>RANK(Таблица2456789101115[[#This Row],[Сумма по 3 этапам ]],Таблица2456789101115[[Сумма по 3 этапам ]],0)</f>
        <v>11</v>
      </c>
      <c r="M23" s="11"/>
    </row>
    <row r="24" spans="1:13" x14ac:dyDescent="0.25">
      <c r="A24" s="7">
        <v>12</v>
      </c>
      <c r="B24" s="108" t="s">
        <v>215</v>
      </c>
      <c r="C24" s="109">
        <v>2000</v>
      </c>
      <c r="D24" s="109" t="s">
        <v>24</v>
      </c>
      <c r="E24" s="138" t="s">
        <v>211</v>
      </c>
      <c r="F24" s="108">
        <v>0</v>
      </c>
      <c r="G24" s="108">
        <v>0</v>
      </c>
      <c r="H24" s="108">
        <v>0</v>
      </c>
      <c r="I24" s="10">
        <v>75</v>
      </c>
      <c r="J24" s="10">
        <f>Таблица2456789101115[[#This Row],[Этап I очки]]+Таблица2456789101115[[#This Row],[Этап II очки]]+Таблица2456789101115[[#This Row],[Этап III очки]]+Таблица2456789101115[[#This Row],[Этап IV очки]]</f>
        <v>75</v>
      </c>
      <c r="K24" s="142">
        <v>75</v>
      </c>
      <c r="L24" s="10">
        <f>RANK(Таблица2456789101115[[#This Row],[Сумма по 3 этапам ]],Таблица2456789101115[[Сумма по 3 этапам ]],0)</f>
        <v>12</v>
      </c>
      <c r="M24" s="11"/>
    </row>
    <row r="27" spans="1:13" x14ac:dyDescent="0.25">
      <c r="B27" s="15" t="s">
        <v>18</v>
      </c>
      <c r="C27" s="1"/>
      <c r="D27" s="1"/>
      <c r="E27" s="2"/>
    </row>
    <row r="28" spans="1:13" x14ac:dyDescent="0.25">
      <c r="B28" s="15" t="s">
        <v>19</v>
      </c>
      <c r="C28" s="1"/>
      <c r="D28" s="1"/>
      <c r="E28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47"/>
  <sheetViews>
    <sheetView topLeftCell="C13" workbookViewId="0">
      <selection activeCell="M27" sqref="M27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84"/>
      <c r="L7" s="126"/>
      <c r="M7" s="126"/>
    </row>
    <row r="8" spans="1:13" ht="16.5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129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220</v>
      </c>
      <c r="K12" s="140" t="s">
        <v>217</v>
      </c>
      <c r="L12" s="12" t="s">
        <v>10</v>
      </c>
      <c r="M12" s="14" t="s">
        <v>17</v>
      </c>
    </row>
    <row r="13" spans="1:13" x14ac:dyDescent="0.25">
      <c r="A13" s="7">
        <v>1</v>
      </c>
      <c r="B13" s="130" t="s">
        <v>30</v>
      </c>
      <c r="C13" s="33">
        <v>2002</v>
      </c>
      <c r="D13" s="34" t="s">
        <v>24</v>
      </c>
      <c r="E13" s="35" t="s">
        <v>22</v>
      </c>
      <c r="F13" s="8">
        <v>100</v>
      </c>
      <c r="G13" s="8">
        <v>95</v>
      </c>
      <c r="H13" s="8">
        <v>100</v>
      </c>
      <c r="I13" s="8">
        <v>60</v>
      </c>
      <c r="J13" s="8">
        <f>Таблица24567891011[[#This Row],[Этап I очки]]+Таблица24567891011[[#This Row],[Этап II очки]]+Таблица24567891011[[#This Row],[Этап III очки]]+Таблица24567891011[[#This Row],[Этап IV очки]]</f>
        <v>355</v>
      </c>
      <c r="K13" s="141">
        <v>295</v>
      </c>
      <c r="L13" s="8">
        <f>RANK(Таблица24567891011[[#This Row],[Сумма по 3 этапам ]],Таблица24567891011[[Сумма по 3 этапам ]],0)</f>
        <v>1</v>
      </c>
      <c r="M13" s="9"/>
    </row>
    <row r="14" spans="1:13" x14ac:dyDescent="0.25">
      <c r="A14" s="7">
        <v>2</v>
      </c>
      <c r="B14" s="131" t="s">
        <v>35</v>
      </c>
      <c r="C14" s="37">
        <v>2001</v>
      </c>
      <c r="D14" s="38" t="s">
        <v>36</v>
      </c>
      <c r="E14" s="39" t="s">
        <v>22</v>
      </c>
      <c r="F14" s="8">
        <v>95</v>
      </c>
      <c r="G14" s="8">
        <v>100</v>
      </c>
      <c r="H14" s="8">
        <v>95</v>
      </c>
      <c r="I14" s="8">
        <v>48</v>
      </c>
      <c r="J14" s="8">
        <f>Таблица24567891011[[#This Row],[Этап I очки]]+Таблица24567891011[[#This Row],[Этап II очки]]+Таблица24567891011[[#This Row],[Этап III очки]]+Таблица24567891011[[#This Row],[Этап IV очки]]</f>
        <v>338</v>
      </c>
      <c r="K14" s="141">
        <v>290</v>
      </c>
      <c r="L14" s="8">
        <f>RANK(Таблица24567891011[[#This Row],[Сумма по 3 этапам ]],Таблица24567891011[[Сумма по 3 этапам ]],0)</f>
        <v>2</v>
      </c>
      <c r="M14" s="9"/>
    </row>
    <row r="15" spans="1:13" x14ac:dyDescent="0.25">
      <c r="A15" s="7">
        <v>3</v>
      </c>
      <c r="B15" s="131" t="s">
        <v>33</v>
      </c>
      <c r="C15" s="37">
        <v>2001</v>
      </c>
      <c r="D15" s="38" t="s">
        <v>24</v>
      </c>
      <c r="E15" s="39" t="s">
        <v>22</v>
      </c>
      <c r="F15" s="10">
        <v>91</v>
      </c>
      <c r="G15" s="10">
        <v>91</v>
      </c>
      <c r="H15" s="10">
        <v>87</v>
      </c>
      <c r="I15" s="10">
        <v>72</v>
      </c>
      <c r="J15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341</v>
      </c>
      <c r="K15" s="142">
        <v>269</v>
      </c>
      <c r="L15" s="10">
        <f>RANK(Таблица24567891011[[#This Row],[Сумма по 3 этапам ]],Таблица24567891011[[Сумма по 3 этапам ]],0)</f>
        <v>3</v>
      </c>
      <c r="M15" s="11"/>
    </row>
    <row r="16" spans="1:13" x14ac:dyDescent="0.25">
      <c r="A16" s="7">
        <v>5</v>
      </c>
      <c r="B16" s="131" t="s">
        <v>37</v>
      </c>
      <c r="C16" s="37">
        <v>2003</v>
      </c>
      <c r="D16" s="38" t="s">
        <v>36</v>
      </c>
      <c r="E16" s="39" t="s">
        <v>22</v>
      </c>
      <c r="F16" s="10">
        <v>83</v>
      </c>
      <c r="G16" s="10">
        <v>87</v>
      </c>
      <c r="H16" s="10">
        <v>91</v>
      </c>
      <c r="I16" s="10">
        <v>40</v>
      </c>
      <c r="J16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301</v>
      </c>
      <c r="K16" s="142">
        <v>261</v>
      </c>
      <c r="L16" s="10">
        <f>RANK(Таблица24567891011[[#This Row],[Сумма по 3 этапам ]],Таблица24567891011[[Сумма по 3 этапам ]],0)</f>
        <v>4</v>
      </c>
      <c r="M16" s="11"/>
    </row>
    <row r="17" spans="1:18" x14ac:dyDescent="0.25">
      <c r="A17" s="7">
        <v>4</v>
      </c>
      <c r="B17" s="131" t="s">
        <v>32</v>
      </c>
      <c r="C17" s="37">
        <v>1999</v>
      </c>
      <c r="D17" s="38" t="s">
        <v>21</v>
      </c>
      <c r="E17" s="39" t="s">
        <v>25</v>
      </c>
      <c r="F17" s="10">
        <v>87</v>
      </c>
      <c r="G17" s="10">
        <v>0</v>
      </c>
      <c r="H17" s="10">
        <v>83</v>
      </c>
      <c r="I17" s="10">
        <v>83</v>
      </c>
      <c r="J17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253</v>
      </c>
      <c r="K17" s="142">
        <v>253</v>
      </c>
      <c r="L17" s="10">
        <f>RANK(Таблица24567891011[[#This Row],[Сумма по 3 этапам ]],Таблица24567891011[[Сумма по 3 этапам ]],0)</f>
        <v>5</v>
      </c>
      <c r="M17" s="11"/>
    </row>
    <row r="18" spans="1:18" x14ac:dyDescent="0.25">
      <c r="A18" s="7">
        <v>8</v>
      </c>
      <c r="B18" s="131" t="s">
        <v>40</v>
      </c>
      <c r="C18" s="37">
        <v>2003</v>
      </c>
      <c r="D18" s="38" t="s">
        <v>41</v>
      </c>
      <c r="E18" s="39" t="s">
        <v>22</v>
      </c>
      <c r="F18" s="10">
        <v>72</v>
      </c>
      <c r="G18" s="10">
        <v>75</v>
      </c>
      <c r="H18" s="10">
        <v>72</v>
      </c>
      <c r="I18" s="10">
        <v>36</v>
      </c>
      <c r="J18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255</v>
      </c>
      <c r="K18" s="142">
        <v>219</v>
      </c>
      <c r="L18" s="10">
        <f>RANK(Таблица24567891011[[#This Row],[Сумма по 3 этапам ]],Таблица24567891011[[Сумма по 3 этапам ]],0)</f>
        <v>6</v>
      </c>
      <c r="M18" s="11"/>
    </row>
    <row r="19" spans="1:18" x14ac:dyDescent="0.25">
      <c r="A19" s="7">
        <v>6</v>
      </c>
      <c r="B19" s="131" t="s">
        <v>34</v>
      </c>
      <c r="C19" s="37">
        <v>2000</v>
      </c>
      <c r="D19" s="38" t="s">
        <v>21</v>
      </c>
      <c r="E19" s="39" t="s">
        <v>25</v>
      </c>
      <c r="F19" s="10">
        <v>79</v>
      </c>
      <c r="G19" s="10">
        <v>0</v>
      </c>
      <c r="H19" s="10">
        <v>79</v>
      </c>
      <c r="I19" s="10">
        <v>57</v>
      </c>
      <c r="J19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215</v>
      </c>
      <c r="K19" s="142">
        <v>215</v>
      </c>
      <c r="L19" s="10">
        <f>RANK(Таблица24567891011[[#This Row],[Сумма по 3 этапам ]],Таблица24567891011[[Сумма по 3 этапам ]],0)</f>
        <v>7</v>
      </c>
      <c r="M19" s="11"/>
    </row>
    <row r="20" spans="1:18" x14ac:dyDescent="0.25">
      <c r="A20" s="7">
        <v>7</v>
      </c>
      <c r="B20" s="131" t="s">
        <v>38</v>
      </c>
      <c r="C20" s="37">
        <v>2002</v>
      </c>
      <c r="D20" s="38" t="s">
        <v>24</v>
      </c>
      <c r="E20" s="39" t="s">
        <v>39</v>
      </c>
      <c r="F20" s="10">
        <v>75</v>
      </c>
      <c r="G20" s="10">
        <v>66</v>
      </c>
      <c r="H20" s="10">
        <v>69</v>
      </c>
      <c r="I20" s="10"/>
      <c r="J20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210</v>
      </c>
      <c r="K20" s="142">
        <v>210</v>
      </c>
      <c r="L20" s="10">
        <f>RANK(Таблица24567891011[[#This Row],[Сумма по 3 этапам ]],Таблица24567891011[[Сумма по 3 этапам ]],0)</f>
        <v>8</v>
      </c>
      <c r="M20" s="11"/>
    </row>
    <row r="21" spans="1:18" ht="15.75" thickBot="1" x14ac:dyDescent="0.3">
      <c r="A21" s="7">
        <v>10</v>
      </c>
      <c r="B21" s="114" t="s">
        <v>122</v>
      </c>
      <c r="C21" s="115">
        <v>2000</v>
      </c>
      <c r="D21" s="116" t="s">
        <v>36</v>
      </c>
      <c r="E21" s="117" t="s">
        <v>123</v>
      </c>
      <c r="F21" s="10">
        <v>0</v>
      </c>
      <c r="G21" s="10">
        <v>83</v>
      </c>
      <c r="H21" s="10">
        <v>79</v>
      </c>
      <c r="I21" s="10"/>
      <c r="J21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162</v>
      </c>
      <c r="K21" s="142">
        <f>Таблица24567891011[[#This Row],[Этап I очки]]+Таблица24567891011[[#This Row],[Этап II очки]]+Таблица24567891011[[#This Row],[Этап III очки]]+Таблица24567891011[[#This Row],[Этап IV очки]]</f>
        <v>162</v>
      </c>
      <c r="L21" s="10">
        <f>RANK(Таблица24567891011[[#This Row],[Сумма по 3 этапам ]],Таблица24567891011[[Сумма по 3 этапам ]],0)</f>
        <v>9</v>
      </c>
      <c r="M21" s="11"/>
    </row>
    <row r="22" spans="1:18" x14ac:dyDescent="0.25">
      <c r="A22" s="7">
        <v>12</v>
      </c>
      <c r="B22" s="110" t="s">
        <v>126</v>
      </c>
      <c r="C22" s="105">
        <v>2001</v>
      </c>
      <c r="D22" s="106">
        <v>3</v>
      </c>
      <c r="E22" s="112" t="s">
        <v>123</v>
      </c>
      <c r="F22" s="10">
        <v>0</v>
      </c>
      <c r="G22" s="10">
        <v>72</v>
      </c>
      <c r="H22" s="10">
        <v>63</v>
      </c>
      <c r="I22" s="10"/>
      <c r="J22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135</v>
      </c>
      <c r="K22" s="142">
        <f>Таблица24567891011[[#This Row],[Этап I очки]]+Таблица24567891011[[#This Row],[Этап II очки]]+Таблица24567891011[[#This Row],[Этап III очки]]+Таблица24567891011[[#This Row],[Этап IV очки]]</f>
        <v>135</v>
      </c>
      <c r="L22" s="10">
        <f>RANK(Таблица24567891011[[#This Row],[Сумма по 3 этапам ]],Таблица24567891011[[Сумма по 3 этапам ]],0)</f>
        <v>10</v>
      </c>
      <c r="M22" s="11"/>
    </row>
    <row r="23" spans="1:18" x14ac:dyDescent="0.25">
      <c r="A23" s="7">
        <v>13</v>
      </c>
      <c r="B23" s="110" t="s">
        <v>127</v>
      </c>
      <c r="C23" s="105">
        <v>2001</v>
      </c>
      <c r="D23" s="106">
        <v>3</v>
      </c>
      <c r="E23" s="113" t="s">
        <v>123</v>
      </c>
      <c r="F23" s="10">
        <v>0</v>
      </c>
      <c r="G23" s="10">
        <v>69</v>
      </c>
      <c r="H23" s="10">
        <v>60</v>
      </c>
      <c r="I23" s="10"/>
      <c r="J23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129</v>
      </c>
      <c r="K23" s="174">
        <f>Таблица24567891011[[#This Row],[Этап I очки]]+Таблица24567891011[[#This Row],[Этап II очки]]+Таблица24567891011[[#This Row],[Этап III очки]]+Таблица24567891011[[#This Row],[Этап IV очки]]</f>
        <v>129</v>
      </c>
      <c r="L23" s="174">
        <v>12</v>
      </c>
      <c r="M23" s="150">
        <v>3.5416666666666665E-3</v>
      </c>
      <c r="P23" s="148"/>
      <c r="Q23" s="148"/>
      <c r="R23" s="148"/>
    </row>
    <row r="24" spans="1:18" x14ac:dyDescent="0.25">
      <c r="A24" s="7">
        <v>14</v>
      </c>
      <c r="B24" s="110" t="s">
        <v>128</v>
      </c>
      <c r="C24" s="105">
        <v>2002</v>
      </c>
      <c r="D24" s="106" t="s">
        <v>41</v>
      </c>
      <c r="E24" s="111" t="s">
        <v>123</v>
      </c>
      <c r="F24" s="10">
        <v>0</v>
      </c>
      <c r="G24" s="10">
        <v>63</v>
      </c>
      <c r="H24" s="10">
        <v>66</v>
      </c>
      <c r="I24" s="10"/>
      <c r="J24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129</v>
      </c>
      <c r="K24" s="174">
        <f>Таблица24567891011[[#This Row],[Этап I очки]]+Таблица24567891011[[#This Row],[Этап II очки]]+Таблица24567891011[[#This Row],[Этап III очки]]+Таблица24567891011[[#This Row],[Этап IV очки]]</f>
        <v>129</v>
      </c>
      <c r="L24" s="174">
        <f>RANK(Таблица24567891011[[#This Row],[Сумма по 3 этапам ]],Таблица24567891011[[Сумма по 3 этапам ]],0)</f>
        <v>11</v>
      </c>
      <c r="M24" s="150">
        <v>3.472222222222222E-3</v>
      </c>
    </row>
    <row r="25" spans="1:18" x14ac:dyDescent="0.25">
      <c r="A25" s="7">
        <v>15</v>
      </c>
      <c r="B25" s="164" t="s">
        <v>278</v>
      </c>
      <c r="C25" s="169">
        <v>2002</v>
      </c>
      <c r="D25" s="109" t="s">
        <v>36</v>
      </c>
      <c r="E25" s="167" t="s">
        <v>211</v>
      </c>
      <c r="F25" s="10"/>
      <c r="G25" s="10"/>
      <c r="H25" s="10"/>
      <c r="I25" s="10">
        <v>100</v>
      </c>
      <c r="J25" s="119">
        <f>Таблица24567891011[[#This Row],[Этап I очки]]+Таблица24567891011[[#This Row],[Этап II очки]]+Таблица24567891011[[#This Row],[Этап III очки]]+Таблица24567891011[[#This Row],[Этап IV очки]]</f>
        <v>100</v>
      </c>
      <c r="K25" s="157">
        <f>Таблица24567891011[[#This Row],[Этап I очки]]+Таблица24567891011[[#This Row],[Этап II очки]]+Таблица24567891011[[#This Row],[Этап III очки]]+Таблица24567891011[[#This Row],[Этап IV очки]]</f>
        <v>100</v>
      </c>
      <c r="L25" s="119">
        <f>RANK(Таблица24567891011[[#This Row],[Сумма по 3 этапам ]],Таблица24567891011[[Сумма по 3 этапам ]],0)</f>
        <v>13</v>
      </c>
      <c r="M25" s="11"/>
    </row>
    <row r="26" spans="1:18" ht="15.75" thickBot="1" x14ac:dyDescent="0.3">
      <c r="A26" s="7">
        <v>16</v>
      </c>
      <c r="B26" s="165" t="s">
        <v>210</v>
      </c>
      <c r="C26" s="202">
        <v>2000</v>
      </c>
      <c r="D26" s="204" t="s">
        <v>24</v>
      </c>
      <c r="E26" s="168" t="s">
        <v>211</v>
      </c>
      <c r="F26" s="10"/>
      <c r="G26" s="10"/>
      <c r="H26" s="10"/>
      <c r="I26" s="10">
        <v>95</v>
      </c>
      <c r="J26" s="119">
        <f>Таблица24567891011[[#This Row],[Этап I очки]]+Таблица24567891011[[#This Row],[Этап II очки]]+Таблица24567891011[[#This Row],[Этап III очки]]+Таблица24567891011[[#This Row],[Этап IV очки]]</f>
        <v>95</v>
      </c>
      <c r="K26" s="157">
        <f>Таблица24567891011[[#This Row],[Этап I очки]]+Таблица24567891011[[#This Row],[Этап II очки]]+Таблица24567891011[[#This Row],[Этап III очки]]+Таблица24567891011[[#This Row],[Этап IV очки]]</f>
        <v>95</v>
      </c>
      <c r="L26" s="119">
        <f>RANK(Таблица24567891011[[#This Row],[Сумма по 3 этапам ]],Таблица24567891011[[Сумма по 3 этапам ]],0)</f>
        <v>14</v>
      </c>
      <c r="M26" s="11"/>
    </row>
    <row r="27" spans="1:18" x14ac:dyDescent="0.25">
      <c r="A27" s="7">
        <v>17</v>
      </c>
      <c r="B27" s="108" t="s">
        <v>279</v>
      </c>
      <c r="C27" s="109">
        <v>2000</v>
      </c>
      <c r="D27" s="109" t="s">
        <v>36</v>
      </c>
      <c r="E27" s="108" t="s">
        <v>228</v>
      </c>
      <c r="F27" s="10"/>
      <c r="G27" s="10"/>
      <c r="H27" s="10"/>
      <c r="I27" s="10">
        <v>91</v>
      </c>
      <c r="J27" s="119">
        <f>Таблица24567891011[[#This Row],[Этап I очки]]+Таблица24567891011[[#This Row],[Этап II очки]]+Таблица24567891011[[#This Row],[Этап III очки]]+Таблица24567891011[[#This Row],[Этап IV очки]]</f>
        <v>91</v>
      </c>
      <c r="K27" s="157">
        <f>Таблица24567891011[[#This Row],[Этап I очки]]+Таблица24567891011[[#This Row],[Этап II очки]]+Таблица24567891011[[#This Row],[Этап III очки]]+Таблица24567891011[[#This Row],[Этап IV очки]]</f>
        <v>91</v>
      </c>
      <c r="L27" s="119">
        <f>RANK(Таблица24567891011[[#This Row],[Сумма по 3 этапам ]],Таблица24567891011[[Сумма по 3 этапам ]],0)</f>
        <v>15</v>
      </c>
      <c r="M27" s="11"/>
    </row>
    <row r="28" spans="1:18" x14ac:dyDescent="0.25">
      <c r="A28" s="7">
        <v>18</v>
      </c>
      <c r="B28" s="108" t="s">
        <v>280</v>
      </c>
      <c r="C28" s="109">
        <v>2000</v>
      </c>
      <c r="D28" s="109" t="s">
        <v>24</v>
      </c>
      <c r="E28" s="108" t="s">
        <v>228</v>
      </c>
      <c r="F28" s="10"/>
      <c r="G28" s="10"/>
      <c r="H28" s="10"/>
      <c r="I28" s="10">
        <v>87</v>
      </c>
      <c r="J28" s="119">
        <f>Таблица24567891011[[#This Row],[Этап I очки]]+Таблица24567891011[[#This Row],[Этап II очки]]+Таблица24567891011[[#This Row],[Этап III очки]]+Таблица24567891011[[#This Row],[Этап IV очки]]</f>
        <v>87</v>
      </c>
      <c r="K28" s="157">
        <f>Таблица24567891011[[#This Row],[Этап I очки]]+Таблица24567891011[[#This Row],[Этап II очки]]+Таблица24567891011[[#This Row],[Этап III очки]]+Таблица24567891011[[#This Row],[Этап IV очки]]</f>
        <v>87</v>
      </c>
      <c r="L28" s="119">
        <f>RANK(Таблица24567891011[[#This Row],[Сумма по 3 этапам ]],Таблица24567891011[[Сумма по 3 этапам ]],0)</f>
        <v>16</v>
      </c>
      <c r="M28" s="11"/>
    </row>
    <row r="29" spans="1:18" ht="30" x14ac:dyDescent="0.25">
      <c r="A29" s="7">
        <v>11</v>
      </c>
      <c r="B29" s="104" t="s">
        <v>115</v>
      </c>
      <c r="C29" s="106">
        <v>2001</v>
      </c>
      <c r="D29" s="106" t="s">
        <v>124</v>
      </c>
      <c r="E29" s="122" t="s">
        <v>125</v>
      </c>
      <c r="F29" s="10">
        <v>0</v>
      </c>
      <c r="G29" s="10">
        <v>79</v>
      </c>
      <c r="H29" s="10">
        <v>0</v>
      </c>
      <c r="I29" s="10"/>
      <c r="J29" s="10">
        <f>Таблица24567891011[[#This Row],[Этап I очки]]+Таблица24567891011[[#This Row],[Этап II очки]]+Таблица24567891011[[#This Row],[Этап III очки]]+Таблица24567891011[[#This Row],[Этап IV очки]]</f>
        <v>79</v>
      </c>
      <c r="K29" s="142">
        <f>Таблица24567891011[[#This Row],[Этап I очки]]+Таблица24567891011[[#This Row],[Этап II очки]]+Таблица24567891011[[#This Row],[Этап III очки]]+Таблица24567891011[[#This Row],[Этап IV очки]]</f>
        <v>79</v>
      </c>
      <c r="L29" s="10">
        <f>RANK(Таблица24567891011[[#This Row],[Сумма по 3 этапам ]],Таблица24567891011[[Сумма по 3 этапам ]],0)</f>
        <v>17</v>
      </c>
      <c r="M29" s="11"/>
    </row>
    <row r="30" spans="1:18" x14ac:dyDescent="0.25">
      <c r="A30" s="7">
        <v>19</v>
      </c>
      <c r="B30" s="192" t="s">
        <v>281</v>
      </c>
      <c r="C30" s="200">
        <v>2001</v>
      </c>
      <c r="D30" s="200" t="s">
        <v>24</v>
      </c>
      <c r="E30" s="192" t="s">
        <v>211</v>
      </c>
      <c r="F30" s="10"/>
      <c r="G30" s="10"/>
      <c r="H30" s="10"/>
      <c r="I30" s="10">
        <v>79</v>
      </c>
      <c r="J30" s="119">
        <f>Таблица24567891011[[#This Row],[Этап I очки]]+Таблица24567891011[[#This Row],[Этап II очки]]+Таблица24567891011[[#This Row],[Этап III очки]]+Таблица24567891011[[#This Row],[Этап IV очки]]</f>
        <v>79</v>
      </c>
      <c r="K30" s="157">
        <f>Таблица24567891011[[#This Row],[Этап I очки]]+Таблица24567891011[[#This Row],[Этап II очки]]+Таблица24567891011[[#This Row],[Этап III очки]]+Таблица24567891011[[#This Row],[Этап IV очки]]</f>
        <v>79</v>
      </c>
      <c r="L30" s="119">
        <f>RANK(Таблица24567891011[[#This Row],[Сумма по 3 этапам ]],Таблица24567891011[[Сумма по 3 этапам ]],0)</f>
        <v>17</v>
      </c>
      <c r="M30" s="11"/>
    </row>
    <row r="31" spans="1:18" x14ac:dyDescent="0.25">
      <c r="A31" s="7">
        <v>20</v>
      </c>
      <c r="B31" s="192" t="s">
        <v>282</v>
      </c>
      <c r="C31" s="200">
        <v>2002</v>
      </c>
      <c r="D31" s="200" t="s">
        <v>36</v>
      </c>
      <c r="E31" s="192" t="s">
        <v>228</v>
      </c>
      <c r="F31" s="8"/>
      <c r="G31" s="8"/>
      <c r="H31" s="8"/>
      <c r="I31" s="8">
        <v>79</v>
      </c>
      <c r="J31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79</v>
      </c>
      <c r="K31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79</v>
      </c>
      <c r="L31" s="135">
        <f>RANK(Таблица24567891011[[#This Row],[Сумма по 3 этапам ]],Таблица24567891011[[Сумма по 3 этапам ]],0)</f>
        <v>17</v>
      </c>
      <c r="M31" s="9"/>
    </row>
    <row r="32" spans="1:18" ht="30" x14ac:dyDescent="0.25">
      <c r="A32" s="7">
        <v>9</v>
      </c>
      <c r="B32" s="201" t="s">
        <v>42</v>
      </c>
      <c r="C32" s="203">
        <v>2003</v>
      </c>
      <c r="D32" s="203" t="s">
        <v>36</v>
      </c>
      <c r="E32" s="205" t="s">
        <v>39</v>
      </c>
      <c r="F32" s="8">
        <v>69</v>
      </c>
      <c r="G32" s="8">
        <v>0</v>
      </c>
      <c r="H32" s="8">
        <v>0</v>
      </c>
      <c r="I32" s="8"/>
      <c r="J32" s="8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K32" s="141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L32" s="8">
        <f>RANK(Таблица24567891011[[#This Row],[Сумма по 3 этапам ]],Таблица24567891011[[Сумма по 3 этапам ]],0)</f>
        <v>20</v>
      </c>
      <c r="M32" s="9"/>
    </row>
    <row r="33" spans="1:13" x14ac:dyDescent="0.25">
      <c r="A33" s="7">
        <v>21</v>
      </c>
      <c r="B33" s="192" t="s">
        <v>215</v>
      </c>
      <c r="C33" s="200">
        <v>2000</v>
      </c>
      <c r="D33" s="200" t="s">
        <v>24</v>
      </c>
      <c r="E33" s="192" t="s">
        <v>211</v>
      </c>
      <c r="F33" s="8"/>
      <c r="G33" s="8"/>
      <c r="H33" s="8"/>
      <c r="I33" s="8">
        <v>69</v>
      </c>
      <c r="J33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K33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L33" s="135">
        <f>RANK(Таблица24567891011[[#This Row],[Сумма по 3 этапам ]],Таблица24567891011[[Сумма по 3 этапам ]],0)</f>
        <v>20</v>
      </c>
      <c r="M33" s="9"/>
    </row>
    <row r="34" spans="1:13" x14ac:dyDescent="0.25">
      <c r="A34" s="7">
        <v>22</v>
      </c>
      <c r="B34" s="192" t="s">
        <v>283</v>
      </c>
      <c r="C34" s="200">
        <v>2000</v>
      </c>
      <c r="D34" s="200" t="s">
        <v>24</v>
      </c>
      <c r="E34" s="192" t="s">
        <v>211</v>
      </c>
      <c r="F34" s="8"/>
      <c r="G34" s="8"/>
      <c r="H34" s="8"/>
      <c r="I34" s="8">
        <v>69</v>
      </c>
      <c r="J34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K34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L34" s="135">
        <f>RANK(Таблица24567891011[[#This Row],[Сумма по 3 этапам ]],Таблица24567891011[[Сумма по 3 этапам ]],0)</f>
        <v>20</v>
      </c>
      <c r="M34" s="9"/>
    </row>
    <row r="35" spans="1:13" x14ac:dyDescent="0.25">
      <c r="A35" s="7">
        <v>23</v>
      </c>
      <c r="B35" s="192" t="s">
        <v>229</v>
      </c>
      <c r="C35" s="200">
        <v>2003</v>
      </c>
      <c r="D35" s="200" t="s">
        <v>41</v>
      </c>
      <c r="E35" s="192" t="s">
        <v>228</v>
      </c>
      <c r="F35" s="8"/>
      <c r="G35" s="8"/>
      <c r="H35" s="8"/>
      <c r="I35" s="8">
        <v>69</v>
      </c>
      <c r="J35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K35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69</v>
      </c>
      <c r="L35" s="135">
        <f>RANK(Таблица24567891011[[#This Row],[Сумма по 3 этапам ]],Таблица24567891011[[Сумма по 3 этапам ]],0)</f>
        <v>20</v>
      </c>
      <c r="M35" s="9"/>
    </row>
    <row r="36" spans="1:13" x14ac:dyDescent="0.25">
      <c r="A36" s="7">
        <v>24</v>
      </c>
      <c r="B36" s="192" t="s">
        <v>284</v>
      </c>
      <c r="C36" s="200">
        <v>1999</v>
      </c>
      <c r="D36" s="200" t="s">
        <v>36</v>
      </c>
      <c r="E36" s="192" t="s">
        <v>211</v>
      </c>
      <c r="F36" s="8"/>
      <c r="G36" s="8"/>
      <c r="H36" s="8"/>
      <c r="I36" s="8">
        <v>54</v>
      </c>
      <c r="J36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54</v>
      </c>
      <c r="K36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54</v>
      </c>
      <c r="L36" s="135">
        <f>RANK(Таблица24567891011[[#This Row],[Сумма по 3 этапам ]],Таблица24567891011[[Сумма по 3 этапам ]],0)</f>
        <v>24</v>
      </c>
      <c r="M36" s="9"/>
    </row>
    <row r="37" spans="1:13" x14ac:dyDescent="0.25">
      <c r="A37" s="7">
        <v>25</v>
      </c>
      <c r="B37" s="192" t="s">
        <v>285</v>
      </c>
      <c r="C37" s="200">
        <v>2001</v>
      </c>
      <c r="D37" s="200" t="s">
        <v>36</v>
      </c>
      <c r="E37" s="192" t="s">
        <v>228</v>
      </c>
      <c r="F37" s="8"/>
      <c r="G37" s="8"/>
      <c r="H37" s="8"/>
      <c r="I37" s="8">
        <v>51</v>
      </c>
      <c r="J37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51</v>
      </c>
      <c r="K37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51</v>
      </c>
      <c r="L37" s="135">
        <f>RANK(Таблица24567891011[[#This Row],[Сумма по 3 этапам ]],Таблица24567891011[[Сумма по 3 этапам ]],0)</f>
        <v>25</v>
      </c>
      <c r="M37" s="9"/>
    </row>
    <row r="38" spans="1:13" x14ac:dyDescent="0.25">
      <c r="A38" s="7">
        <v>26</v>
      </c>
      <c r="B38" s="192" t="s">
        <v>286</v>
      </c>
      <c r="C38" s="200">
        <v>2003</v>
      </c>
      <c r="D38" s="200" t="s">
        <v>41</v>
      </c>
      <c r="E38" s="192" t="s">
        <v>228</v>
      </c>
      <c r="F38" s="8"/>
      <c r="G38" s="8"/>
      <c r="H38" s="8"/>
      <c r="I38" s="8">
        <v>46</v>
      </c>
      <c r="J38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46</v>
      </c>
      <c r="K38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46</v>
      </c>
      <c r="L38" s="135">
        <f>RANK(Таблица24567891011[[#This Row],[Сумма по 3 этапам ]],Таблица24567891011[[Сумма по 3 этапам ]],0)</f>
        <v>26</v>
      </c>
      <c r="M38" s="9"/>
    </row>
    <row r="39" spans="1:13" x14ac:dyDescent="0.25">
      <c r="A39" s="7">
        <v>27</v>
      </c>
      <c r="B39" s="192" t="s">
        <v>287</v>
      </c>
      <c r="C39" s="200">
        <v>2001</v>
      </c>
      <c r="D39" s="200" t="s">
        <v>36</v>
      </c>
      <c r="E39" s="192" t="s">
        <v>228</v>
      </c>
      <c r="F39" s="8"/>
      <c r="G39" s="8"/>
      <c r="H39" s="8"/>
      <c r="I39" s="8">
        <v>44</v>
      </c>
      <c r="J39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44</v>
      </c>
      <c r="K39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44</v>
      </c>
      <c r="L39" s="135">
        <f>RANK(Таблица24567891011[[#This Row],[Сумма по 3 этапам ]],Таблица24567891011[[Сумма по 3 этапам ]],0)</f>
        <v>27</v>
      </c>
      <c r="M39" s="9"/>
    </row>
    <row r="40" spans="1:13" x14ac:dyDescent="0.25">
      <c r="A40" s="7">
        <v>28</v>
      </c>
      <c r="B40" s="192" t="s">
        <v>288</v>
      </c>
      <c r="C40" s="200">
        <v>2000</v>
      </c>
      <c r="D40" s="200" t="s">
        <v>36</v>
      </c>
      <c r="E40" s="192" t="s">
        <v>211</v>
      </c>
      <c r="F40" s="8"/>
      <c r="G40" s="8"/>
      <c r="H40" s="8"/>
      <c r="I40" s="8">
        <v>42</v>
      </c>
      <c r="J40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42</v>
      </c>
      <c r="K40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42</v>
      </c>
      <c r="L40" s="135">
        <f>RANK(Таблица24567891011[[#This Row],[Сумма по 3 этапам ]],Таблица24567891011[[Сумма по 3 этапам ]],0)</f>
        <v>28</v>
      </c>
      <c r="M40" s="9"/>
    </row>
    <row r="41" spans="1:13" x14ac:dyDescent="0.25">
      <c r="A41" s="7">
        <v>29</v>
      </c>
      <c r="B41" s="192" t="s">
        <v>231</v>
      </c>
      <c r="C41" s="200">
        <v>2002</v>
      </c>
      <c r="D41" s="200" t="s">
        <v>36</v>
      </c>
      <c r="E41" s="192" t="s">
        <v>228</v>
      </c>
      <c r="F41" s="8"/>
      <c r="G41" s="8"/>
      <c r="H41" s="8"/>
      <c r="I41" s="8">
        <v>38</v>
      </c>
      <c r="J41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38</v>
      </c>
      <c r="K41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38</v>
      </c>
      <c r="L41" s="135">
        <f>RANK(Таблица24567891011[[#This Row],[Сумма по 3 этапам ]],Таблица24567891011[[Сумма по 3 этапам ]],0)</f>
        <v>29</v>
      </c>
      <c r="M41" s="9"/>
    </row>
    <row r="42" spans="1:13" x14ac:dyDescent="0.25">
      <c r="A42" s="7">
        <v>30</v>
      </c>
      <c r="B42" s="192" t="s">
        <v>289</v>
      </c>
      <c r="C42" s="200">
        <v>2001</v>
      </c>
      <c r="D42" s="200" t="s">
        <v>36</v>
      </c>
      <c r="E42" s="192" t="s">
        <v>211</v>
      </c>
      <c r="F42" s="8"/>
      <c r="G42" s="8"/>
      <c r="H42" s="8"/>
      <c r="I42" s="8">
        <v>0</v>
      </c>
      <c r="J42" s="135">
        <f>Таблица24567891011[[#This Row],[Этап I очки]]+Таблица24567891011[[#This Row],[Этап II очки]]+Таблица24567891011[[#This Row],[Этап III очки]]+Таблица24567891011[[#This Row],[Этап IV очки]]</f>
        <v>0</v>
      </c>
      <c r="K42" s="158">
        <f>Таблица24567891011[[#This Row],[Этап I очки]]+Таблица24567891011[[#This Row],[Этап II очки]]+Таблица24567891011[[#This Row],[Этап III очки]]+Таблица24567891011[[#This Row],[Этап IV очки]]</f>
        <v>0</v>
      </c>
      <c r="L42" s="135">
        <f>RANK(Таблица24567891011[[#This Row],[Сумма по 3 этапам ]],Таблица24567891011[[Сумма по 3 этапам ]],0)</f>
        <v>30</v>
      </c>
      <c r="M42" s="9"/>
    </row>
    <row r="43" spans="1:13" x14ac:dyDescent="0.25">
      <c r="A43" s="151"/>
      <c r="B43" s="151"/>
      <c r="C43" s="151"/>
      <c r="D43" s="151"/>
      <c r="E43" s="151"/>
      <c r="F43" s="151"/>
      <c r="G43" s="151"/>
      <c r="H43" s="151"/>
      <c r="I43" s="151"/>
      <c r="J43" s="155"/>
      <c r="K43" s="155"/>
      <c r="L43" s="155"/>
      <c r="M43" s="151"/>
    </row>
    <row r="44" spans="1:13" x14ac:dyDescent="0.25">
      <c r="A44" s="151"/>
      <c r="B44" s="151"/>
      <c r="C44" s="151"/>
      <c r="D44" s="151"/>
      <c r="E44" s="151"/>
      <c r="F44" s="151"/>
      <c r="G44" s="151"/>
      <c r="H44" s="151"/>
      <c r="I44" s="151"/>
      <c r="J44" s="155"/>
      <c r="K44" s="155"/>
      <c r="L44" s="155"/>
      <c r="M44" s="151"/>
    </row>
    <row r="45" spans="1:13" x14ac:dyDescent="0.25">
      <c r="A45" s="151"/>
      <c r="B45" s="151"/>
      <c r="C45" s="151"/>
      <c r="D45" s="151"/>
      <c r="E45" s="151"/>
      <c r="F45" s="151"/>
      <c r="G45" s="151"/>
      <c r="H45" s="151"/>
      <c r="I45" s="151"/>
      <c r="J45" s="155"/>
      <c r="K45" s="155"/>
      <c r="L45" s="155"/>
      <c r="M45" s="151"/>
    </row>
    <row r="46" spans="1:13" x14ac:dyDescent="0.25">
      <c r="B46" s="15" t="s">
        <v>18</v>
      </c>
      <c r="C46" s="1"/>
      <c r="D46" s="1"/>
      <c r="E46" s="2"/>
    </row>
    <row r="47" spans="1:13" x14ac:dyDescent="0.25">
      <c r="B47" s="15" t="s">
        <v>19</v>
      </c>
      <c r="C47" s="1"/>
      <c r="D47" s="1"/>
      <c r="E47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9"/>
  <sheetViews>
    <sheetView topLeftCell="C10" workbookViewId="0">
      <selection activeCell="M18" sqref="M18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39"/>
      <c r="L7" s="126"/>
      <c r="M7" s="126"/>
    </row>
    <row r="8" spans="1:13" ht="40.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137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13" ht="45.75" thickBot="1" x14ac:dyDescent="0.3">
      <c r="A11" s="6" t="s">
        <v>7</v>
      </c>
      <c r="B11" s="12" t="s">
        <v>11</v>
      </c>
      <c r="C11" s="12" t="s">
        <v>8</v>
      </c>
      <c r="D11" s="12" t="s">
        <v>12</v>
      </c>
      <c r="E11" s="12" t="s">
        <v>13</v>
      </c>
      <c r="F11" s="13" t="s">
        <v>14</v>
      </c>
      <c r="G11" s="13" t="s">
        <v>9</v>
      </c>
      <c r="H11" s="13" t="s">
        <v>15</v>
      </c>
      <c r="I11" s="13" t="s">
        <v>16</v>
      </c>
      <c r="J11" s="140" t="s">
        <v>220</v>
      </c>
      <c r="K11" s="140" t="s">
        <v>217</v>
      </c>
      <c r="L11" s="12" t="s">
        <v>10</v>
      </c>
      <c r="M11" s="14" t="s">
        <v>17</v>
      </c>
    </row>
    <row r="12" spans="1:13" ht="15.75" thickBot="1" x14ac:dyDescent="0.3">
      <c r="A12" s="7">
        <v>1</v>
      </c>
      <c r="B12" s="60" t="s">
        <v>48</v>
      </c>
      <c r="C12" s="61">
        <v>2003</v>
      </c>
      <c r="D12" s="62" t="s">
        <v>41</v>
      </c>
      <c r="E12" s="63" t="s">
        <v>25</v>
      </c>
      <c r="F12" s="8">
        <v>100</v>
      </c>
      <c r="G12" s="8">
        <v>100</v>
      </c>
      <c r="H12" s="8">
        <v>100</v>
      </c>
      <c r="I12" s="8">
        <v>100</v>
      </c>
      <c r="J12" s="8">
        <f>Таблица2456714[[#This Row],[Этап I очки]]+Таблица2456714[[#This Row],[Этап II очки]]+Таблица2456714[[#This Row],[Этап III очки]]+Таблица2456714[[#This Row],[Этап IV очки]]</f>
        <v>400</v>
      </c>
      <c r="K12" s="141">
        <v>300</v>
      </c>
      <c r="L12" s="135">
        <f>RANK(Таблица2456714[[#This Row],[Сумма по 3 этапам ]],Таблица2456714[[Сумма по 3 этапам ]],0)</f>
        <v>1</v>
      </c>
      <c r="M12" s="9"/>
    </row>
    <row r="13" spans="1:13" x14ac:dyDescent="0.25">
      <c r="A13" s="7">
        <v>4</v>
      </c>
      <c r="B13" s="170" t="s">
        <v>90</v>
      </c>
      <c r="C13" s="171">
        <v>2004</v>
      </c>
      <c r="D13" s="171" t="s">
        <v>41</v>
      </c>
      <c r="E13" s="170" t="s">
        <v>50</v>
      </c>
      <c r="F13" s="8"/>
      <c r="G13" s="8"/>
      <c r="H13" s="8">
        <v>95</v>
      </c>
      <c r="I13" s="8">
        <v>95</v>
      </c>
      <c r="J13" s="8">
        <f>Таблица2456714[[#This Row],[Этап I очки]]+Таблица2456714[[#This Row],[Этап II очки]]+Таблица2456714[[#This Row],[Этап III очки]]+Таблица2456714[[#This Row],[Этап IV очки]]</f>
        <v>190</v>
      </c>
      <c r="K13" s="141">
        <v>190</v>
      </c>
      <c r="L13" s="135">
        <f>RANK(Таблица2456714[[#This Row],[Сумма по 3 этапам ]],Таблица2456714[[Сумма по 3 этапам ]],0)</f>
        <v>2</v>
      </c>
      <c r="M13" s="9"/>
    </row>
    <row r="14" spans="1:13" ht="29.25" customHeight="1" x14ac:dyDescent="0.25">
      <c r="A14" s="7">
        <v>2</v>
      </c>
      <c r="B14" s="10" t="s">
        <v>132</v>
      </c>
      <c r="C14" s="121">
        <v>2004</v>
      </c>
      <c r="D14" s="10"/>
      <c r="E14" s="10" t="s">
        <v>25</v>
      </c>
      <c r="F14" s="10">
        <v>0</v>
      </c>
      <c r="G14" s="10">
        <v>95</v>
      </c>
      <c r="H14" s="10">
        <v>0</v>
      </c>
      <c r="I14" s="10">
        <v>91</v>
      </c>
      <c r="J14" s="10">
        <f>Таблица2456714[[#This Row],[Этап I очки]]+Таблица2456714[[#This Row],[Этап II очки]]+Таблица2456714[[#This Row],[Этап III очки]]+Таблица2456714[[#This Row],[Этап IV очки]]</f>
        <v>186</v>
      </c>
      <c r="K14" s="142">
        <v>186</v>
      </c>
      <c r="L14" s="119">
        <f>RANK(Таблица2456714[[#This Row],[Сумма по 3 этапам ]],Таблица2456714[[Сумма по 3 этапам ]],0)</f>
        <v>3</v>
      </c>
      <c r="M14" s="11"/>
    </row>
    <row r="15" spans="1:13" ht="30" x14ac:dyDescent="0.25">
      <c r="A15" s="7">
        <v>3</v>
      </c>
      <c r="B15" s="143" t="s">
        <v>42</v>
      </c>
      <c r="C15" s="144">
        <v>2003</v>
      </c>
      <c r="D15" s="144">
        <v>3</v>
      </c>
      <c r="E15" s="145" t="s">
        <v>39</v>
      </c>
      <c r="F15" s="10">
        <v>0</v>
      </c>
      <c r="G15" s="10">
        <v>91</v>
      </c>
      <c r="H15" s="10">
        <v>91</v>
      </c>
      <c r="I15" s="10">
        <v>0</v>
      </c>
      <c r="J15" s="10">
        <f>Таблица2456714[[#This Row],[Этап I очки]]+Таблица2456714[[#This Row],[Этап II очки]]+Таблица2456714[[#This Row],[Этап III очки]]+Таблица2456714[[#This Row],[Этап IV очки]]</f>
        <v>182</v>
      </c>
      <c r="K15" s="142">
        <v>182</v>
      </c>
      <c r="L15" s="119">
        <f>RANK(Таблица2456714[[#This Row],[Сумма по 3 этапам ]],Таблица2456714[[Сумма по 3 этапам ]],0)</f>
        <v>4</v>
      </c>
      <c r="M15" s="11"/>
    </row>
    <row r="18" spans="2:5" x14ac:dyDescent="0.25">
      <c r="B18" s="15" t="s">
        <v>18</v>
      </c>
      <c r="C18" s="1"/>
      <c r="D18" s="1"/>
      <c r="E18" s="2"/>
    </row>
    <row r="19" spans="2:5" x14ac:dyDescent="0.25">
      <c r="B19" s="15" t="s">
        <v>19</v>
      </c>
      <c r="C19" s="1"/>
      <c r="D19" s="1"/>
      <c r="E19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M27"/>
  <sheetViews>
    <sheetView topLeftCell="C7" workbookViewId="0">
      <selection activeCell="E23" sqref="E23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46"/>
      <c r="L7" s="126"/>
      <c r="M7" s="126"/>
    </row>
    <row r="8" spans="1:13" ht="36.7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136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3" x14ac:dyDescent="0.25">
      <c r="A13" s="7">
        <v>1</v>
      </c>
      <c r="B13" s="47" t="s">
        <v>20</v>
      </c>
      <c r="C13" s="48">
        <v>2000</v>
      </c>
      <c r="D13" s="49" t="s">
        <v>21</v>
      </c>
      <c r="E13" s="51" t="s">
        <v>22</v>
      </c>
      <c r="F13" s="8">
        <v>100</v>
      </c>
      <c r="G13" s="8">
        <v>100</v>
      </c>
      <c r="H13" s="8">
        <v>100</v>
      </c>
      <c r="I13" s="8">
        <v>91</v>
      </c>
      <c r="J13" s="8">
        <f>Таблица245678912[[#This Row],[Этап I очки]]+Таблица245678912[[#This Row],[Этап II очки]]+Таблица245678912[[#This Row],[Этап III очки]]+Таблица245678912[[#This Row],[Этап IV очки]]</f>
        <v>391</v>
      </c>
      <c r="K13" s="141">
        <v>300</v>
      </c>
      <c r="L13" s="135">
        <f>RANK(Таблица245678912[[#This Row],[Сумма по 3 этапам]],Таблица245678912[Сумма по 3 этапам],0)</f>
        <v>1</v>
      </c>
      <c r="M13" s="9"/>
    </row>
    <row r="14" spans="1:13" x14ac:dyDescent="0.25">
      <c r="A14" s="7">
        <v>2</v>
      </c>
      <c r="B14" s="44" t="s">
        <v>23</v>
      </c>
      <c r="C14" s="45">
        <v>2000</v>
      </c>
      <c r="D14" s="46" t="s">
        <v>24</v>
      </c>
      <c r="E14" s="50" t="s">
        <v>25</v>
      </c>
      <c r="F14" s="8">
        <v>95</v>
      </c>
      <c r="G14" s="8">
        <v>95</v>
      </c>
      <c r="H14" s="8">
        <v>95</v>
      </c>
      <c r="I14" s="8">
        <v>87</v>
      </c>
      <c r="J14" s="8">
        <f>Таблица245678912[[#This Row],[Этап I очки]]+Таблица245678912[[#This Row],[Этап II очки]]+Таблица245678912[[#This Row],[Этап III очки]]+Таблица245678912[[#This Row],[Этап IV очки]]</f>
        <v>372</v>
      </c>
      <c r="K14" s="141">
        <v>285</v>
      </c>
      <c r="L14" s="135">
        <f>RANK(Таблица245678912[[#This Row],[Сумма по 3 этапам]],Таблица245678912[Сумма по 3 этапам],0)</f>
        <v>2</v>
      </c>
      <c r="M14" s="9"/>
    </row>
    <row r="15" spans="1:13" x14ac:dyDescent="0.25">
      <c r="A15" s="7">
        <v>7</v>
      </c>
      <c r="B15" s="118" t="s">
        <v>133</v>
      </c>
      <c r="C15" s="161">
        <v>2000</v>
      </c>
      <c r="D15" s="121" t="s">
        <v>21</v>
      </c>
      <c r="E15" s="11" t="s">
        <v>22</v>
      </c>
      <c r="F15" s="10">
        <v>0</v>
      </c>
      <c r="G15" s="10">
        <v>91</v>
      </c>
      <c r="H15" s="10">
        <v>91</v>
      </c>
      <c r="I15" s="10">
        <v>83</v>
      </c>
      <c r="J15" s="10">
        <f>Таблица245678912[[#This Row],[Этап I очки]]+Таблица245678912[[#This Row],[Этап II очки]]+Таблица245678912[[#This Row],[Этап III очки]]+Таблица245678912[[#This Row],[Этап IV очки]]</f>
        <v>265</v>
      </c>
      <c r="K15" s="142">
        <v>265</v>
      </c>
      <c r="L15" s="119">
        <f>RANK(Таблица245678912[[#This Row],[Сумма по 3 этапам]],Таблица245678912[Сумма по 3 этапам],0)</f>
        <v>3</v>
      </c>
      <c r="M15" s="11"/>
    </row>
    <row r="16" spans="1:13" x14ac:dyDescent="0.25">
      <c r="A16" s="7">
        <v>4</v>
      </c>
      <c r="B16" s="44" t="s">
        <v>44</v>
      </c>
      <c r="C16" s="45">
        <v>2003</v>
      </c>
      <c r="D16" s="46" t="s">
        <v>24</v>
      </c>
      <c r="E16" s="50" t="s">
        <v>25</v>
      </c>
      <c r="F16" s="10">
        <v>87</v>
      </c>
      <c r="G16" s="10">
        <v>87</v>
      </c>
      <c r="H16" s="10">
        <v>87</v>
      </c>
      <c r="I16" s="10">
        <v>79</v>
      </c>
      <c r="J16" s="10">
        <f>Таблица245678912[[#This Row],[Этап I очки]]+Таблица245678912[[#This Row],[Этап II очки]]+Таблица245678912[[#This Row],[Этап III очки]]+Таблица245678912[[#This Row],[Этап IV очки]]</f>
        <v>340</v>
      </c>
      <c r="K16" s="142">
        <v>261</v>
      </c>
      <c r="L16" s="119">
        <f>RANK(Таблица245678912[[#This Row],[Сумма по 3 этапам]],Таблица245678912[Сумма по 3 этапам],0)</f>
        <v>4</v>
      </c>
      <c r="M16" s="11"/>
    </row>
    <row r="17" spans="1:13" x14ac:dyDescent="0.25">
      <c r="A17" s="7">
        <v>3</v>
      </c>
      <c r="B17" s="44" t="s">
        <v>43</v>
      </c>
      <c r="C17" s="45">
        <v>2003</v>
      </c>
      <c r="D17" s="46" t="s">
        <v>24</v>
      </c>
      <c r="E17" s="50" t="s">
        <v>22</v>
      </c>
      <c r="F17" s="10">
        <v>91</v>
      </c>
      <c r="G17" s="10">
        <v>83</v>
      </c>
      <c r="H17" s="10">
        <v>79</v>
      </c>
      <c r="I17" s="10">
        <v>75</v>
      </c>
      <c r="J17" s="10">
        <f>Таблица245678912[[#This Row],[Этап I очки]]+Таблица245678912[[#This Row],[Этап II очки]]+Таблица245678912[[#This Row],[Этап III очки]]+Таблица245678912[[#This Row],[Этап IV очки]]</f>
        <v>328</v>
      </c>
      <c r="K17" s="142">
        <v>253</v>
      </c>
      <c r="L17" s="119">
        <f>RANK(Таблица245678912[[#This Row],[Сумма по 3 этапам]],Таблица245678912[Сумма по 3 этапам],0)</f>
        <v>5</v>
      </c>
      <c r="M17" s="11"/>
    </row>
    <row r="18" spans="1:13" ht="15.75" thickBot="1" x14ac:dyDescent="0.3">
      <c r="A18" s="7">
        <v>5</v>
      </c>
      <c r="B18" s="100" t="s">
        <v>26</v>
      </c>
      <c r="C18" s="101">
        <v>2001</v>
      </c>
      <c r="D18" s="102" t="s">
        <v>24</v>
      </c>
      <c r="E18" s="103" t="s">
        <v>27</v>
      </c>
      <c r="F18" s="10">
        <v>83</v>
      </c>
      <c r="G18" s="10">
        <v>75</v>
      </c>
      <c r="H18" s="10">
        <v>83</v>
      </c>
      <c r="I18" s="10">
        <v>69</v>
      </c>
      <c r="J18" s="10">
        <f>Таблица245678912[[#This Row],[Этап I очки]]+Таблица245678912[[#This Row],[Этап II очки]]+Таблица245678912[[#This Row],[Этап III очки]]+Таблица245678912[[#This Row],[Этап IV очки]]</f>
        <v>310</v>
      </c>
      <c r="K18" s="142">
        <v>241</v>
      </c>
      <c r="L18" s="119">
        <f>RANK(Таблица245678912[[#This Row],[Сумма по 3 этапам]],Таблица245678912[Сумма по 3 этапам],0)</f>
        <v>6</v>
      </c>
      <c r="M18" s="11"/>
    </row>
    <row r="19" spans="1:13" x14ac:dyDescent="0.25">
      <c r="A19" s="7">
        <v>6</v>
      </c>
      <c r="B19" s="163" t="s">
        <v>45</v>
      </c>
      <c r="C19" s="94">
        <v>2000</v>
      </c>
      <c r="D19" s="94" t="s">
        <v>36</v>
      </c>
      <c r="E19" s="156" t="s">
        <v>25</v>
      </c>
      <c r="F19" s="10">
        <v>79</v>
      </c>
      <c r="G19" s="10">
        <v>79</v>
      </c>
      <c r="H19" s="10">
        <v>0</v>
      </c>
      <c r="I19" s="10">
        <v>72</v>
      </c>
      <c r="J19" s="10">
        <f>Таблица245678912[[#This Row],[Этап I очки]]+Таблица245678912[[#This Row],[Этап II очки]]+Таблица245678912[[#This Row],[Этап III очки]]+Таблица245678912[[#This Row],[Этап IV очки]]</f>
        <v>230</v>
      </c>
      <c r="K19" s="142">
        <v>230</v>
      </c>
      <c r="L19" s="119">
        <f>RANK(Таблица245678912[[#This Row],[Сумма по 3 этапам]],Таблица245678912[Сумма по 3 этапам],0)</f>
        <v>7</v>
      </c>
      <c r="M19" s="11"/>
    </row>
    <row r="20" spans="1:13" x14ac:dyDescent="0.25">
      <c r="A20" s="7">
        <v>8</v>
      </c>
      <c r="B20" s="10" t="s">
        <v>221</v>
      </c>
      <c r="C20" s="10">
        <v>2000</v>
      </c>
      <c r="D20" s="10" t="s">
        <v>21</v>
      </c>
      <c r="E20" s="138" t="s">
        <v>211</v>
      </c>
      <c r="F20" s="10"/>
      <c r="G20" s="10"/>
      <c r="H20" s="10"/>
      <c r="I20" s="10">
        <v>100</v>
      </c>
      <c r="J20" s="10">
        <f>Таблица245678912[[#This Row],[Этап I очки]]+Таблица245678912[[#This Row],[Этап II очки]]+Таблица245678912[[#This Row],[Этап III очки]]+Таблица245678912[[#This Row],[Этап IV очки]]</f>
        <v>100</v>
      </c>
      <c r="K20" s="142">
        <v>100</v>
      </c>
      <c r="L20" s="119">
        <f>RANK(Таблица245678912[[#This Row],[Сумма по 3 этапам]],Таблица245678912[Сумма по 3 этапам],0)</f>
        <v>8</v>
      </c>
      <c r="M20" s="11"/>
    </row>
    <row r="21" spans="1:13" x14ac:dyDescent="0.25">
      <c r="A21" s="7">
        <v>9</v>
      </c>
      <c r="B21" s="10" t="s">
        <v>222</v>
      </c>
      <c r="C21" s="10">
        <v>1999</v>
      </c>
      <c r="D21" s="10" t="s">
        <v>21</v>
      </c>
      <c r="E21" s="10" t="s">
        <v>211</v>
      </c>
      <c r="F21" s="10"/>
      <c r="G21" s="10"/>
      <c r="H21" s="10"/>
      <c r="I21" s="10">
        <v>95</v>
      </c>
      <c r="J21" s="10">
        <f>Таблица245678912[[#This Row],[Этап I очки]]+Таблица245678912[[#This Row],[Этап II очки]]+Таблица245678912[[#This Row],[Этап III очки]]+Таблица245678912[[#This Row],[Этап IV очки]]</f>
        <v>95</v>
      </c>
      <c r="K21" s="142">
        <v>95</v>
      </c>
      <c r="L21" s="119">
        <f>RANK(Таблица245678912[[#This Row],[Сумма по 3 этапам]],Таблица245678912[Сумма по 3 этапам],0)</f>
        <v>9</v>
      </c>
      <c r="M21" s="11"/>
    </row>
    <row r="22" spans="1:13" x14ac:dyDescent="0.25">
      <c r="A22" s="7">
        <v>10</v>
      </c>
      <c r="B22" s="10" t="s">
        <v>223</v>
      </c>
      <c r="C22" s="10">
        <v>2002</v>
      </c>
      <c r="D22" s="10" t="s">
        <v>24</v>
      </c>
      <c r="E22" s="10" t="s">
        <v>211</v>
      </c>
      <c r="F22" s="10"/>
      <c r="G22" s="10"/>
      <c r="H22" s="10"/>
      <c r="I22" s="10">
        <v>66</v>
      </c>
      <c r="J22" s="10">
        <f>Таблица245678912[[#This Row],[Этап I очки]]+Таблица245678912[[#This Row],[Этап II очки]]+Таблица245678912[[#This Row],[Этап III очки]]+Таблица245678912[[#This Row],[Этап IV очки]]</f>
        <v>66</v>
      </c>
      <c r="K22" s="142">
        <v>66</v>
      </c>
      <c r="L22" s="119">
        <f>RANK(Таблица245678912[[#This Row],[Сумма по 3 этапам]],Таблица245678912[Сумма по 3 этапам],0)</f>
        <v>10</v>
      </c>
      <c r="M22" s="11"/>
    </row>
    <row r="23" spans="1:13" x14ac:dyDescent="0.25">
      <c r="A23" s="7">
        <v>11</v>
      </c>
      <c r="B23" s="10" t="s">
        <v>224</v>
      </c>
      <c r="C23" s="10">
        <v>2002</v>
      </c>
      <c r="D23" s="10" t="s">
        <v>36</v>
      </c>
      <c r="E23" s="10" t="s">
        <v>211</v>
      </c>
      <c r="F23" s="10"/>
      <c r="G23" s="10"/>
      <c r="H23" s="10"/>
      <c r="I23" s="10">
        <v>63</v>
      </c>
      <c r="J23" s="10">
        <f>Таблица245678912[[#This Row],[Этап I очки]]+Таблица245678912[[#This Row],[Этап II очки]]+Таблица245678912[[#This Row],[Этап III очки]]+Таблица245678912[[#This Row],[Этап IV очки]]</f>
        <v>63</v>
      </c>
      <c r="K23" s="142">
        <v>63</v>
      </c>
      <c r="L23" s="119">
        <f>RANK(Таблица245678912[[#This Row],[Сумма по 3 этапам]],Таблица245678912[Сумма по 3 этапам],0)</f>
        <v>11</v>
      </c>
      <c r="M23" s="11"/>
    </row>
    <row r="26" spans="1:13" x14ac:dyDescent="0.25">
      <c r="B26" s="15" t="s">
        <v>18</v>
      </c>
      <c r="C26" s="1"/>
      <c r="D26" s="1"/>
      <c r="E26" s="2"/>
    </row>
    <row r="27" spans="1:13" x14ac:dyDescent="0.25">
      <c r="B27" s="15" t="s">
        <v>19</v>
      </c>
      <c r="C27" s="1"/>
      <c r="D27" s="1"/>
      <c r="E27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M30"/>
  <sheetViews>
    <sheetView topLeftCell="C11" workbookViewId="0">
      <selection activeCell="I33" sqref="I33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46"/>
      <c r="L7" s="126"/>
      <c r="M7" s="126"/>
    </row>
    <row r="8" spans="1:13" ht="44.2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135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3" x14ac:dyDescent="0.25">
      <c r="A13" s="7">
        <v>1</v>
      </c>
      <c r="B13" s="52" t="s">
        <v>46</v>
      </c>
      <c r="C13" s="53">
        <v>2004</v>
      </c>
      <c r="D13" s="54" t="s">
        <v>36</v>
      </c>
      <c r="E13" s="55" t="s">
        <v>25</v>
      </c>
      <c r="F13" s="8">
        <v>100</v>
      </c>
      <c r="G13" s="8">
        <v>95</v>
      </c>
      <c r="H13" s="8">
        <v>100</v>
      </c>
      <c r="I13" s="8">
        <v>87</v>
      </c>
      <c r="J13" s="8">
        <f>Таблица24567813[[#This Row],[Этап I очки]]+Таблица24567813[[#This Row],[Этап II очки]]+Таблица24567813[[#This Row],[Этап III очки]]+Таблица24567813[[#This Row],[Этап IV очки]]</f>
        <v>382</v>
      </c>
      <c r="K13" s="141">
        <v>295</v>
      </c>
      <c r="L13" s="8">
        <v>1</v>
      </c>
      <c r="M13" s="149"/>
    </row>
    <row r="14" spans="1:13" ht="15.75" thickBot="1" x14ac:dyDescent="0.3">
      <c r="A14" s="7">
        <v>2</v>
      </c>
      <c r="B14" s="56" t="s">
        <v>47</v>
      </c>
      <c r="C14" s="57">
        <v>2003</v>
      </c>
      <c r="D14" s="58" t="s">
        <v>36</v>
      </c>
      <c r="E14" s="59" t="s">
        <v>25</v>
      </c>
      <c r="F14" s="8">
        <v>95</v>
      </c>
      <c r="G14" s="8">
        <v>0</v>
      </c>
      <c r="H14" s="8">
        <v>91</v>
      </c>
      <c r="I14" s="8">
        <v>100</v>
      </c>
      <c r="J14" s="8">
        <f>Таблица24567813[[#This Row],[Этап I очки]]+Таблица24567813[[#This Row],[Этап II очки]]+Таблица24567813[[#This Row],[Этап III очки]]+Таблица24567813[[#This Row],[Этап IV очки]]</f>
        <v>286</v>
      </c>
      <c r="K14" s="141">
        <v>286</v>
      </c>
      <c r="L14" s="172">
        <v>2</v>
      </c>
      <c r="M14" s="173">
        <v>3.0208333333333333E-3</v>
      </c>
    </row>
    <row r="15" spans="1:13" x14ac:dyDescent="0.25">
      <c r="A15" s="7">
        <v>3</v>
      </c>
      <c r="B15" s="108" t="s">
        <v>134</v>
      </c>
      <c r="C15" s="109">
        <v>2002</v>
      </c>
      <c r="D15" s="109" t="s">
        <v>36</v>
      </c>
      <c r="E15" s="108" t="s">
        <v>25</v>
      </c>
      <c r="F15" s="10">
        <v>0</v>
      </c>
      <c r="G15" s="10">
        <v>100</v>
      </c>
      <c r="H15" s="10">
        <v>95</v>
      </c>
      <c r="I15" s="10">
        <v>91</v>
      </c>
      <c r="J15" s="10">
        <f>Таблица24567813[[#This Row],[Этап I очки]]+Таблица24567813[[#This Row],[Этап II очки]]+Таблица24567813[[#This Row],[Этап III очки]]+Таблица24567813[[#This Row],[Этап IV очки]]</f>
        <v>286</v>
      </c>
      <c r="K15" s="142">
        <v>286</v>
      </c>
      <c r="L15" s="174">
        <v>2</v>
      </c>
      <c r="M15" s="173">
        <v>3.0208333333333333E-3</v>
      </c>
    </row>
    <row r="16" spans="1:13" x14ac:dyDescent="0.25">
      <c r="A16" s="7">
        <v>4</v>
      </c>
      <c r="B16" s="108" t="s">
        <v>226</v>
      </c>
      <c r="C16" s="109">
        <v>2004</v>
      </c>
      <c r="D16" s="109" t="s">
        <v>41</v>
      </c>
      <c r="E16" s="108" t="s">
        <v>211</v>
      </c>
      <c r="F16" s="10"/>
      <c r="G16" s="10"/>
      <c r="H16" s="10"/>
      <c r="I16" s="10">
        <v>95</v>
      </c>
      <c r="J16" s="10">
        <f>Таблица24567813[[#This Row],[Этап I очки]]+Таблица24567813[[#This Row],[Этап II очки]]+Таблица24567813[[#This Row],[Этап III очки]]+Таблица24567813[[#This Row],[Этап IV очки]]</f>
        <v>95</v>
      </c>
      <c r="K16" s="142">
        <v>95</v>
      </c>
      <c r="L16" s="10">
        <v>4</v>
      </c>
      <c r="M16" s="150"/>
    </row>
    <row r="19" spans="2:8" x14ac:dyDescent="0.25">
      <c r="B19" s="15" t="s">
        <v>18</v>
      </c>
      <c r="C19" s="1"/>
      <c r="D19" s="1"/>
      <c r="E19" s="2"/>
    </row>
    <row r="20" spans="2:8" x14ac:dyDescent="0.25">
      <c r="B20" s="15" t="s">
        <v>19</v>
      </c>
      <c r="C20" s="1"/>
      <c r="D20" s="1"/>
      <c r="E20" s="2"/>
    </row>
    <row r="29" spans="2:8" x14ac:dyDescent="0.25">
      <c r="G29" s="148"/>
      <c r="H29" s="148"/>
    </row>
    <row r="30" spans="2:8" x14ac:dyDescent="0.25">
      <c r="G30" s="148"/>
      <c r="H30" s="148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30"/>
  <sheetViews>
    <sheetView topLeftCell="B13" workbookViewId="0">
      <selection activeCell="G14" sqref="G14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46"/>
      <c r="L7" s="126"/>
      <c r="M7" s="126"/>
    </row>
    <row r="8" spans="1:13" ht="16.5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147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3" ht="30" x14ac:dyDescent="0.25">
      <c r="A13" s="7">
        <v>1</v>
      </c>
      <c r="B13" s="95" t="s">
        <v>113</v>
      </c>
      <c r="C13" s="96">
        <v>2000</v>
      </c>
      <c r="D13" s="97" t="s">
        <v>36</v>
      </c>
      <c r="E13" s="99" t="s">
        <v>58</v>
      </c>
      <c r="F13" s="8">
        <v>100</v>
      </c>
      <c r="G13" s="8">
        <v>100</v>
      </c>
      <c r="H13" s="8">
        <v>100</v>
      </c>
      <c r="I13" s="8">
        <v>0</v>
      </c>
      <c r="J13" s="8">
        <f>Таблица245678910[[#This Row],[Этап I очки]]+Таблица245678910[[#This Row],[Этап II очки]]+Таблица245678910[[#This Row],[Этап III очки]]+Таблица245678910[[#This Row],[Этап IV очки]]</f>
        <v>300</v>
      </c>
      <c r="K13" s="141">
        <v>300</v>
      </c>
      <c r="L13" s="135">
        <f>RANK(Таблица245678910[[#This Row],[Сумма по 3 этапам]],Таблица245678910[Сумма по 3 этапам],0)</f>
        <v>1</v>
      </c>
      <c r="M13" s="9"/>
    </row>
    <row r="14" spans="1:13" ht="30" x14ac:dyDescent="0.25">
      <c r="A14" s="7">
        <v>2</v>
      </c>
      <c r="B14" s="92" t="s">
        <v>114</v>
      </c>
      <c r="C14" s="93">
        <v>1999</v>
      </c>
      <c r="D14" s="94" t="s">
        <v>36</v>
      </c>
      <c r="E14" s="98" t="s">
        <v>58</v>
      </c>
      <c r="F14" s="8">
        <v>95</v>
      </c>
      <c r="G14" s="8">
        <v>0</v>
      </c>
      <c r="H14" s="8">
        <v>95</v>
      </c>
      <c r="I14" s="8">
        <v>95</v>
      </c>
      <c r="J14" s="8">
        <f>Таблица245678910[[#This Row],[Этап I очки]]+Таблица245678910[[#This Row],[Этап II очки]]+Таблица245678910[[#This Row],[Этап III очки]]+Таблица245678910[[#This Row],[Этап IV очки]]</f>
        <v>285</v>
      </c>
      <c r="K14" s="141">
        <v>285</v>
      </c>
      <c r="L14" s="135">
        <f>RANK(Таблица245678910[[#This Row],[Сумма по 3 этапам]],Таблица245678910[Сумма по 3 этапам],0)</f>
        <v>2</v>
      </c>
      <c r="M14" s="9"/>
    </row>
    <row r="15" spans="1:13" x14ac:dyDescent="0.25">
      <c r="A15" s="7">
        <v>4</v>
      </c>
      <c r="B15" s="92" t="s">
        <v>116</v>
      </c>
      <c r="C15" s="93">
        <v>2001</v>
      </c>
      <c r="D15" s="94" t="s">
        <v>36</v>
      </c>
      <c r="E15" s="98" t="s">
        <v>25</v>
      </c>
      <c r="F15" s="10">
        <v>87</v>
      </c>
      <c r="G15" s="10">
        <v>91</v>
      </c>
      <c r="H15" s="10">
        <v>91</v>
      </c>
      <c r="I15" s="10">
        <v>100</v>
      </c>
      <c r="J15" s="10">
        <f>Таблица245678910[[#This Row],[Этап I очки]]+Таблица245678910[[#This Row],[Этап II очки]]+Таблица245678910[[#This Row],[Этап III очки]]+Таблица245678910[[#This Row],[Этап IV очки]]</f>
        <v>369</v>
      </c>
      <c r="K15" s="142">
        <v>282</v>
      </c>
      <c r="L15" s="119">
        <f>RANK(Таблица245678910[[#This Row],[Сумма по 3 этапам]],Таблица245678910[Сумма по 3 этапам],0)</f>
        <v>3</v>
      </c>
      <c r="M15" s="11"/>
    </row>
    <row r="16" spans="1:13" x14ac:dyDescent="0.25">
      <c r="A16" s="7">
        <v>5</v>
      </c>
      <c r="B16" s="92" t="s">
        <v>117</v>
      </c>
      <c r="C16" s="93">
        <v>2001</v>
      </c>
      <c r="D16" s="94" t="s">
        <v>36</v>
      </c>
      <c r="E16" s="98" t="s">
        <v>56</v>
      </c>
      <c r="F16" s="10">
        <v>83</v>
      </c>
      <c r="G16" s="10">
        <v>95</v>
      </c>
      <c r="H16" s="10">
        <v>91</v>
      </c>
      <c r="I16" s="10">
        <v>0</v>
      </c>
      <c r="J16" s="10">
        <f>Таблица245678910[[#This Row],[Этап I очки]]+Таблица245678910[[#This Row],[Этап II очки]]+Таблица245678910[[#This Row],[Этап III очки]]+Таблица245678910[[#This Row],[Этап IV очки]]</f>
        <v>269</v>
      </c>
      <c r="K16" s="142">
        <v>269</v>
      </c>
      <c r="L16" s="119">
        <f>RANK(Таблица245678910[[#This Row],[Сумма по 3 этапам]],Таблица245678910[Сумма по 3 этапам],0)</f>
        <v>4</v>
      </c>
      <c r="M16" s="11"/>
    </row>
    <row r="17" spans="1:13" ht="30" x14ac:dyDescent="0.25">
      <c r="A17" s="7">
        <v>3</v>
      </c>
      <c r="B17" s="92" t="s">
        <v>115</v>
      </c>
      <c r="C17" s="93">
        <v>2001</v>
      </c>
      <c r="D17" s="94"/>
      <c r="E17" s="98" t="s">
        <v>75</v>
      </c>
      <c r="F17" s="10">
        <v>91</v>
      </c>
      <c r="G17" s="10">
        <v>87</v>
      </c>
      <c r="H17" s="10">
        <v>83</v>
      </c>
      <c r="I17" s="10">
        <v>0</v>
      </c>
      <c r="J17" s="10">
        <f>Таблица245678910[[#This Row],[Этап I очки]]+Таблица245678910[[#This Row],[Этап II очки]]+Таблица245678910[[#This Row],[Этап III очки]]+Таблица245678910[[#This Row],[Этап IV очки]]</f>
        <v>261</v>
      </c>
      <c r="K17" s="142">
        <v>261</v>
      </c>
      <c r="L17" s="119">
        <f>RANK(Таблица245678910[[#This Row],[Сумма по 3 этапам]],Таблица245678910[Сумма по 3 этапам],0)</f>
        <v>5</v>
      </c>
      <c r="M17" s="11"/>
    </row>
    <row r="18" spans="1:13" x14ac:dyDescent="0.25">
      <c r="A18" s="7">
        <v>6</v>
      </c>
      <c r="B18" s="92" t="s">
        <v>118</v>
      </c>
      <c r="C18" s="93">
        <v>2001</v>
      </c>
      <c r="D18" s="94"/>
      <c r="E18" s="98" t="s">
        <v>50</v>
      </c>
      <c r="F18" s="10">
        <v>79</v>
      </c>
      <c r="G18" s="10">
        <v>79</v>
      </c>
      <c r="H18" s="10">
        <v>75</v>
      </c>
      <c r="I18" s="10">
        <v>0</v>
      </c>
      <c r="J18" s="10">
        <f>Таблица245678910[[#This Row],[Этап I очки]]+Таблица245678910[[#This Row],[Этап II очки]]+Таблица245678910[[#This Row],[Этап III очки]]+Таблица245678910[[#This Row],[Этап IV очки]]</f>
        <v>233</v>
      </c>
      <c r="K18" s="142">
        <v>233</v>
      </c>
      <c r="L18" s="119">
        <f>RANK(Таблица245678910[[#This Row],[Сумма по 3 этапам]],Таблица245678910[Сумма по 3 этапам],0)</f>
        <v>6</v>
      </c>
      <c r="M18" s="11"/>
    </row>
    <row r="19" spans="1:13" ht="15.75" thickBot="1" x14ac:dyDescent="0.3">
      <c r="A19" s="7">
        <v>8</v>
      </c>
      <c r="B19" s="175" t="s">
        <v>138</v>
      </c>
      <c r="C19" s="176">
        <v>2001</v>
      </c>
      <c r="D19" s="177" t="s">
        <v>139</v>
      </c>
      <c r="E19" s="178" t="s">
        <v>140</v>
      </c>
      <c r="F19" s="10">
        <v>0</v>
      </c>
      <c r="G19" s="10">
        <v>87</v>
      </c>
      <c r="H19" s="10">
        <v>72</v>
      </c>
      <c r="I19" s="10">
        <v>0</v>
      </c>
      <c r="J19" s="10">
        <f>Таблица245678910[[#This Row],[Этап I очки]]+Таблица245678910[[#This Row],[Этап II очки]]+Таблица245678910[[#This Row],[Этап III очки]]+Таблица245678910[[#This Row],[Этап IV очки]]</f>
        <v>159</v>
      </c>
      <c r="K19" s="142">
        <v>159</v>
      </c>
      <c r="L19" s="119">
        <f>RANK(Таблица245678910[[#This Row],[Сумма по 3 этапам]],Таблица245678910[Сумма по 3 этапам],0)</f>
        <v>7</v>
      </c>
      <c r="M19" s="11"/>
    </row>
    <row r="20" spans="1:13" ht="30" x14ac:dyDescent="0.25">
      <c r="A20" s="7">
        <v>9</v>
      </c>
      <c r="B20" s="122" t="s">
        <v>141</v>
      </c>
      <c r="C20" s="106">
        <v>2001</v>
      </c>
      <c r="D20" s="106" t="s">
        <v>142</v>
      </c>
      <c r="E20" s="123" t="s">
        <v>125</v>
      </c>
      <c r="F20" s="10">
        <v>0</v>
      </c>
      <c r="G20" s="10">
        <v>75</v>
      </c>
      <c r="H20" s="10">
        <v>79</v>
      </c>
      <c r="I20" s="10">
        <v>0</v>
      </c>
      <c r="J20" s="10">
        <f>Таблица245678910[[#This Row],[Этап I очки]]+Таблица245678910[[#This Row],[Этап II очки]]+Таблица245678910[[#This Row],[Этап III очки]]+Таблица245678910[[#This Row],[Этап IV очки]]</f>
        <v>154</v>
      </c>
      <c r="K20" s="142">
        <v>154</v>
      </c>
      <c r="L20" s="119">
        <f>RANK(Таблица245678910[[#This Row],[Сумма по 3 этапам]],Таблица245678910[Сумма по 3 этапам],0)</f>
        <v>8</v>
      </c>
      <c r="M20" s="11"/>
    </row>
    <row r="21" spans="1:13" ht="30" x14ac:dyDescent="0.25">
      <c r="A21" s="7">
        <v>7</v>
      </c>
      <c r="B21" s="163" t="s">
        <v>119</v>
      </c>
      <c r="C21" s="94">
        <v>2001</v>
      </c>
      <c r="D21" s="94" t="s">
        <v>36</v>
      </c>
      <c r="E21" s="156" t="s">
        <v>58</v>
      </c>
      <c r="F21" s="10">
        <v>75</v>
      </c>
      <c r="G21" s="10"/>
      <c r="H21" s="10"/>
      <c r="I21" s="10">
        <v>0</v>
      </c>
      <c r="J21" s="10">
        <f>Таблица245678910[[#This Row],[Этап I очки]]+Таблица245678910[[#This Row],[Этап II очки]]+Таблица245678910[[#This Row],[Этап III очки]]+Таблица245678910[[#This Row],[Этап IV очки]]</f>
        <v>75</v>
      </c>
      <c r="K21" s="142">
        <v>75</v>
      </c>
      <c r="L21" s="119">
        <f>RANK(Таблица245678910[[#This Row],[Сумма по 3 этапам]],Таблица245678910[Сумма по 3 этапам],0)</f>
        <v>9</v>
      </c>
      <c r="M21" s="11"/>
    </row>
    <row r="22" spans="1:13" ht="30" x14ac:dyDescent="0.25">
      <c r="A22" s="7">
        <v>10</v>
      </c>
      <c r="B22" s="122" t="s">
        <v>143</v>
      </c>
      <c r="C22" s="106">
        <v>1999</v>
      </c>
      <c r="D22" s="106">
        <v>2</v>
      </c>
      <c r="E22" s="123" t="s">
        <v>144</v>
      </c>
      <c r="F22" s="10">
        <v>0</v>
      </c>
      <c r="G22" s="10">
        <v>72</v>
      </c>
      <c r="H22" s="10">
        <v>0</v>
      </c>
      <c r="I22" s="10">
        <v>0</v>
      </c>
      <c r="J22" s="10">
        <f>Таблица245678910[[#This Row],[Этап I очки]]+Таблица245678910[[#This Row],[Этап II очки]]+Таблица245678910[[#This Row],[Этап III очки]]+Таблица245678910[[#This Row],[Этап IV очки]]</f>
        <v>72</v>
      </c>
      <c r="K22" s="142">
        <v>72</v>
      </c>
      <c r="L22" s="119">
        <f>RANK(Таблица245678910[[#This Row],[Сумма по 3 этапам]],Таблица245678910[Сумма по 3 этапам],0)</f>
        <v>10</v>
      </c>
      <c r="M22" s="11"/>
    </row>
    <row r="23" spans="1:13" x14ac:dyDescent="0.25">
      <c r="A23" s="7">
        <v>11</v>
      </c>
      <c r="B23" s="122" t="s">
        <v>145</v>
      </c>
      <c r="C23" s="106">
        <v>2000</v>
      </c>
      <c r="D23" s="106" t="s">
        <v>142</v>
      </c>
      <c r="E23" s="122" t="s">
        <v>140</v>
      </c>
      <c r="F23" s="10">
        <v>0</v>
      </c>
      <c r="G23" s="10">
        <v>69</v>
      </c>
      <c r="H23" s="10">
        <v>0</v>
      </c>
      <c r="I23" s="10">
        <v>0</v>
      </c>
      <c r="J23" s="10">
        <f>Таблица245678910[[#This Row],[Этап I очки]]+Таблица245678910[[#This Row],[Этап II очки]]+Таблица245678910[[#This Row],[Этап III очки]]+Таблица245678910[[#This Row],[Этап IV очки]]</f>
        <v>69</v>
      </c>
      <c r="K23" s="142">
        <v>69</v>
      </c>
      <c r="L23" s="119">
        <f>RANK(Таблица245678910[[#This Row],[Сумма по 3 этапам]],Таблица245678910[Сумма по 3 этапам],0)</f>
        <v>11</v>
      </c>
      <c r="M23" s="11"/>
    </row>
    <row r="24" spans="1:13" x14ac:dyDescent="0.25">
      <c r="A24" s="7">
        <v>14</v>
      </c>
      <c r="B24" s="10" t="s">
        <v>205</v>
      </c>
      <c r="C24" s="10">
        <v>2001</v>
      </c>
      <c r="D24" s="10" t="s">
        <v>139</v>
      </c>
      <c r="E24" s="10" t="s">
        <v>206</v>
      </c>
      <c r="F24" s="10"/>
      <c r="G24" s="10"/>
      <c r="H24" s="10">
        <v>69</v>
      </c>
      <c r="I24" s="10">
        <v>0</v>
      </c>
      <c r="J24" s="10">
        <f>Таблица245678910[[#This Row],[Этап I очки]]+Таблица245678910[[#This Row],[Этап II очки]]+Таблица245678910[[#This Row],[Этап III очки]]+Таблица245678910[[#This Row],[Этап IV очки]]</f>
        <v>69</v>
      </c>
      <c r="K24" s="142">
        <v>69</v>
      </c>
      <c r="L24" s="119">
        <f>RANK(Таблица245678910[[#This Row],[Сумма по 3 этапам]],Таблица245678910[Сумма по 3 этапам],0)</f>
        <v>11</v>
      </c>
      <c r="M24" s="11"/>
    </row>
    <row r="25" spans="1:13" x14ac:dyDescent="0.25">
      <c r="A25" s="7">
        <v>12</v>
      </c>
      <c r="B25" s="122" t="s">
        <v>146</v>
      </c>
      <c r="C25" s="106">
        <v>2001</v>
      </c>
      <c r="D25" s="106" t="s">
        <v>142</v>
      </c>
      <c r="E25" s="122" t="s">
        <v>140</v>
      </c>
      <c r="F25" s="10">
        <v>0</v>
      </c>
      <c r="G25" s="10">
        <v>66</v>
      </c>
      <c r="H25" s="10">
        <v>0</v>
      </c>
      <c r="I25" s="10">
        <v>0</v>
      </c>
      <c r="J25" s="10">
        <f>Таблица245678910[[#This Row],[Этап I очки]]+Таблица245678910[[#This Row],[Этап II очки]]+Таблица245678910[[#This Row],[Этап III очки]]+Таблица245678910[[#This Row],[Этап IV очки]]</f>
        <v>66</v>
      </c>
      <c r="K25" s="142">
        <v>66</v>
      </c>
      <c r="L25" s="119">
        <f>RANK(Таблица245678910[[#This Row],[Сумма по 3 этапам]],Таблица245678910[Сумма по 3 этапам],0)</f>
        <v>13</v>
      </c>
      <c r="M25" s="11"/>
    </row>
    <row r="26" spans="1:13" ht="30" x14ac:dyDescent="0.25">
      <c r="A26" s="7">
        <v>13</v>
      </c>
      <c r="B26" s="122" t="s">
        <v>114</v>
      </c>
      <c r="C26" s="106">
        <v>1999</v>
      </c>
      <c r="D26" s="106" t="s">
        <v>36</v>
      </c>
      <c r="E26" s="122" t="s">
        <v>144</v>
      </c>
      <c r="F26" s="10">
        <v>0</v>
      </c>
      <c r="G26" s="10">
        <v>63</v>
      </c>
      <c r="H26" s="10">
        <v>0</v>
      </c>
      <c r="I26" s="10">
        <v>0</v>
      </c>
      <c r="J26" s="10">
        <f>Таблица245678910[[#This Row],[Этап I очки]]+Таблица245678910[[#This Row],[Этап II очки]]+Таблица245678910[[#This Row],[Этап III очки]]+Таблица245678910[[#This Row],[Этап IV очки]]</f>
        <v>63</v>
      </c>
      <c r="K26" s="142">
        <v>63</v>
      </c>
      <c r="L26" s="119">
        <f>RANK(Таблица245678910[[#This Row],[Сумма по 3 этапам]],Таблица245678910[Сумма по 3 этапам],0)</f>
        <v>14</v>
      </c>
      <c r="M26" s="11"/>
    </row>
    <row r="29" spans="1:13" x14ac:dyDescent="0.25">
      <c r="B29" s="15" t="s">
        <v>18</v>
      </c>
      <c r="C29" s="1"/>
      <c r="D29" s="1"/>
      <c r="E29" s="2"/>
    </row>
    <row r="30" spans="1:13" x14ac:dyDescent="0.25">
      <c r="B30" s="15" t="s">
        <v>19</v>
      </c>
      <c r="C30" s="1"/>
      <c r="D30" s="1"/>
      <c r="E30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53"/>
  <sheetViews>
    <sheetView topLeftCell="C4" workbookViewId="0">
      <selection activeCell="E37" sqref="E37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3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46"/>
      <c r="L7" s="126"/>
      <c r="M7" s="126"/>
    </row>
    <row r="8" spans="1:13" ht="41.25" customHeight="1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3" ht="56.25" customHeight="1" x14ac:dyDescent="0.3">
      <c r="A10" s="195" t="s">
        <v>148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2" spans="1:13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3" x14ac:dyDescent="0.25">
      <c r="A13" s="7">
        <v>1</v>
      </c>
      <c r="B13" s="87" t="s">
        <v>30</v>
      </c>
      <c r="C13" s="88">
        <v>2002</v>
      </c>
      <c r="D13" s="89" t="s">
        <v>24</v>
      </c>
      <c r="E13" s="91" t="s">
        <v>22</v>
      </c>
      <c r="F13" s="8">
        <v>100</v>
      </c>
      <c r="G13" s="8">
        <v>100</v>
      </c>
      <c r="H13" s="8">
        <v>100</v>
      </c>
      <c r="I13" s="8">
        <v>100</v>
      </c>
      <c r="J13" s="8">
        <f>Таблица24567[[#This Row],[Этап I очки]]+Таблица24567[[#This Row],[Этап II очки]]+Таблица24567[[#This Row],[Этап III очки]]+Таблица24567[[#This Row],[Этап IV очки]]</f>
        <v>400</v>
      </c>
      <c r="K13" s="141">
        <v>300</v>
      </c>
      <c r="L13" s="135">
        <f>RANK(Таблица24567[[#This Row],[Сумма по 3 этапам]],Таблица24567[Сумма по 3 этапам],0)</f>
        <v>1</v>
      </c>
      <c r="M13" s="9"/>
    </row>
    <row r="14" spans="1:13" x14ac:dyDescent="0.25">
      <c r="A14" s="7">
        <v>2</v>
      </c>
      <c r="B14" s="84" t="s">
        <v>37</v>
      </c>
      <c r="C14" s="85">
        <v>2003</v>
      </c>
      <c r="D14" s="86" t="s">
        <v>36</v>
      </c>
      <c r="E14" s="90" t="s">
        <v>22</v>
      </c>
      <c r="F14" s="8">
        <v>95</v>
      </c>
      <c r="G14" s="8">
        <v>95</v>
      </c>
      <c r="H14" s="8">
        <v>95</v>
      </c>
      <c r="I14" s="8">
        <v>83</v>
      </c>
      <c r="J14" s="8">
        <f>Таблица24567[[#This Row],[Этап I очки]]+Таблица24567[[#This Row],[Этап II очки]]+Таблица24567[[#This Row],[Этап III очки]]+Таблица24567[[#This Row],[Этап IV очки]]</f>
        <v>368</v>
      </c>
      <c r="K14" s="141">
        <v>285</v>
      </c>
      <c r="L14" s="135">
        <f>RANK(Таблица24567[[#This Row],[Сумма по 3 этапам]],Таблица24567[Сумма по 3 этапам],0)</f>
        <v>2</v>
      </c>
      <c r="M14" s="9"/>
    </row>
    <row r="15" spans="1:13" x14ac:dyDescent="0.25">
      <c r="A15" s="7">
        <v>3</v>
      </c>
      <c r="B15" s="84" t="s">
        <v>38</v>
      </c>
      <c r="C15" s="85">
        <v>2002</v>
      </c>
      <c r="D15" s="86" t="s">
        <v>24</v>
      </c>
      <c r="E15" s="90" t="s">
        <v>39</v>
      </c>
      <c r="F15" s="10">
        <v>91</v>
      </c>
      <c r="G15" s="10">
        <v>91</v>
      </c>
      <c r="H15" s="10">
        <v>91</v>
      </c>
      <c r="I15" s="10">
        <v>0</v>
      </c>
      <c r="J15" s="10">
        <f>Таблица24567[[#This Row],[Этап I очки]]+Таблица24567[[#This Row],[Этап II очки]]+Таблица24567[[#This Row],[Этап III очки]]+Таблица24567[[#This Row],[Этап IV очки]]</f>
        <v>273</v>
      </c>
      <c r="K15" s="142">
        <v>273</v>
      </c>
      <c r="L15" s="119">
        <f>RANK(Таблица24567[[#This Row],[Сумма по 3 этапам]],Таблица24567[Сумма по 3 этапам],0)</f>
        <v>3</v>
      </c>
      <c r="M15" s="11"/>
    </row>
    <row r="16" spans="1:13" ht="30" x14ac:dyDescent="0.25">
      <c r="A16" s="7">
        <v>5</v>
      </c>
      <c r="B16" s="84" t="s">
        <v>104</v>
      </c>
      <c r="C16" s="85">
        <v>2002</v>
      </c>
      <c r="D16" s="86" t="s">
        <v>36</v>
      </c>
      <c r="E16" s="90" t="s">
        <v>52</v>
      </c>
      <c r="F16" s="10">
        <v>83</v>
      </c>
      <c r="G16" s="10">
        <v>87</v>
      </c>
      <c r="H16" s="10">
        <v>83</v>
      </c>
      <c r="I16" s="10">
        <v>0</v>
      </c>
      <c r="J16" s="10">
        <f>Таблица24567[[#This Row],[Этап I очки]]+Таблица24567[[#This Row],[Этап II очки]]+Таблица24567[[#This Row],[Этап III очки]]+Таблица24567[[#This Row],[Этап IV очки]]</f>
        <v>253</v>
      </c>
      <c r="K16" s="142">
        <v>253</v>
      </c>
      <c r="L16" s="119">
        <f>RANK(Таблица24567[[#This Row],[Сумма по 3 этапам]],Таблица24567[Сумма по 3 этапам],0)</f>
        <v>4</v>
      </c>
      <c r="M16" s="11"/>
    </row>
    <row r="17" spans="1:13" x14ac:dyDescent="0.25">
      <c r="A17" s="7">
        <v>4</v>
      </c>
      <c r="B17" s="84" t="s">
        <v>40</v>
      </c>
      <c r="C17" s="85">
        <v>2003</v>
      </c>
      <c r="D17" s="86" t="s">
        <v>41</v>
      </c>
      <c r="E17" s="90" t="s">
        <v>22</v>
      </c>
      <c r="F17" s="10">
        <v>87</v>
      </c>
      <c r="G17" s="10">
        <v>72</v>
      </c>
      <c r="H17" s="10">
        <v>79</v>
      </c>
      <c r="I17" s="10">
        <v>66</v>
      </c>
      <c r="J17" s="10">
        <f>Таблица24567[[#This Row],[Этап I очки]]+Таблица24567[[#This Row],[Этап II очки]]+Таблица24567[[#This Row],[Этап III очки]]+Таблица24567[[#This Row],[Этап IV очки]]</f>
        <v>304</v>
      </c>
      <c r="K17" s="142">
        <v>238</v>
      </c>
      <c r="L17" s="119">
        <f>RANK(Таблица24567[[#This Row],[Сумма по 3 этапам]],Таблица24567[Сумма по 3 этапам],0)</f>
        <v>5</v>
      </c>
      <c r="M17" s="11"/>
    </row>
    <row r="18" spans="1:13" ht="30" x14ac:dyDescent="0.25">
      <c r="A18" s="7">
        <v>10</v>
      </c>
      <c r="B18" s="84" t="s">
        <v>109</v>
      </c>
      <c r="C18" s="85">
        <v>2003</v>
      </c>
      <c r="D18" s="86" t="s">
        <v>72</v>
      </c>
      <c r="E18" s="90" t="s">
        <v>52</v>
      </c>
      <c r="F18" s="10">
        <v>66</v>
      </c>
      <c r="G18" s="10">
        <v>69</v>
      </c>
      <c r="H18" s="10">
        <v>69</v>
      </c>
      <c r="I18" s="10">
        <v>0</v>
      </c>
      <c r="J18" s="10">
        <f>Таблица24567[[#This Row],[Этап I очки]]+Таблица24567[[#This Row],[Этап II очки]]+Таблица24567[[#This Row],[Этап III очки]]+Таблица24567[[#This Row],[Этап IV очки]]</f>
        <v>204</v>
      </c>
      <c r="K18" s="142">
        <v>204</v>
      </c>
      <c r="L18" s="119">
        <f>RANK(Таблица24567[[#This Row],[Сумма по 3 этапам]],Таблица24567[Сумма по 3 этапам],0)</f>
        <v>6</v>
      </c>
      <c r="M18" s="11"/>
    </row>
    <row r="19" spans="1:13" ht="30" x14ac:dyDescent="0.25">
      <c r="A19" s="7">
        <v>15</v>
      </c>
      <c r="B19" s="179" t="s">
        <v>151</v>
      </c>
      <c r="C19" s="105">
        <v>2002</v>
      </c>
      <c r="D19" s="106"/>
      <c r="E19" s="180" t="s">
        <v>152</v>
      </c>
      <c r="F19" s="10">
        <v>0</v>
      </c>
      <c r="G19" s="10">
        <v>79</v>
      </c>
      <c r="H19" s="10">
        <v>75</v>
      </c>
      <c r="I19" s="10">
        <v>0</v>
      </c>
      <c r="J19" s="10">
        <f>Таблица24567[[#This Row],[Этап I очки]]+Таблица24567[[#This Row],[Этап II очки]]+Таблица24567[[#This Row],[Этап III очки]]+Таблица24567[[#This Row],[Этап IV очки]]</f>
        <v>154</v>
      </c>
      <c r="K19" s="142">
        <v>154</v>
      </c>
      <c r="L19" s="119">
        <f>RANK(Таблица24567[[#This Row],[Сумма по 3 этапам]],Таблица24567[Сумма по 3 этапам],0)</f>
        <v>7</v>
      </c>
      <c r="M19" s="11"/>
    </row>
    <row r="20" spans="1:13" ht="30" x14ac:dyDescent="0.25">
      <c r="A20" s="7">
        <v>9</v>
      </c>
      <c r="B20" s="84" t="s">
        <v>108</v>
      </c>
      <c r="C20" s="85">
        <v>2003</v>
      </c>
      <c r="D20" s="86" t="s">
        <v>72</v>
      </c>
      <c r="E20" s="90" t="s">
        <v>52</v>
      </c>
      <c r="F20" s="10">
        <v>69</v>
      </c>
      <c r="G20" s="10">
        <v>83</v>
      </c>
      <c r="H20" s="10"/>
      <c r="I20" s="10">
        <v>0</v>
      </c>
      <c r="J20" s="10">
        <f>Таблица24567[[#This Row],[Этап I очки]]+Таблица24567[[#This Row],[Этап II очки]]+Таблица24567[[#This Row],[Этап III очки]]+Таблица24567[[#This Row],[Этап IV очки]]</f>
        <v>152</v>
      </c>
      <c r="K20" s="142">
        <v>152</v>
      </c>
      <c r="L20" s="119">
        <f>RANK(Таблица24567[[#This Row],[Сумма по 3 этапам]],Таблица24567[Сумма по 3 этапам],0)</f>
        <v>8</v>
      </c>
      <c r="M20" s="11"/>
    </row>
    <row r="21" spans="1:13" x14ac:dyDescent="0.25">
      <c r="A21" s="7">
        <v>6</v>
      </c>
      <c r="B21" s="84" t="s">
        <v>105</v>
      </c>
      <c r="C21" s="85">
        <v>2002</v>
      </c>
      <c r="D21" s="86"/>
      <c r="E21" s="90" t="s">
        <v>50</v>
      </c>
      <c r="F21" s="10">
        <v>79</v>
      </c>
      <c r="G21" s="10">
        <v>0</v>
      </c>
      <c r="H21" s="10">
        <v>66</v>
      </c>
      <c r="I21" s="10">
        <v>0</v>
      </c>
      <c r="J21" s="10">
        <f>Таблица24567[[#This Row],[Этап I очки]]+Таблица24567[[#This Row],[Этап II очки]]+Таблица24567[[#This Row],[Этап III очки]]+Таблица24567[[#This Row],[Этап IV очки]]</f>
        <v>145</v>
      </c>
      <c r="K21" s="142">
        <v>145</v>
      </c>
      <c r="L21" s="119">
        <f>RANK(Таблица24567[[#This Row],[Сумма по 3 этапам]],Таблица24567[Сумма по 3 этапам],0)</f>
        <v>9</v>
      </c>
      <c r="M21" s="11"/>
    </row>
    <row r="22" spans="1:13" x14ac:dyDescent="0.25">
      <c r="A22" s="7">
        <v>8</v>
      </c>
      <c r="B22" s="84" t="s">
        <v>107</v>
      </c>
      <c r="C22" s="85">
        <v>2003</v>
      </c>
      <c r="D22" s="86" t="s">
        <v>72</v>
      </c>
      <c r="E22" s="90" t="s">
        <v>50</v>
      </c>
      <c r="F22" s="10">
        <v>72</v>
      </c>
      <c r="G22" s="10">
        <v>0</v>
      </c>
      <c r="H22" s="10">
        <v>72</v>
      </c>
      <c r="I22" s="10">
        <v>0</v>
      </c>
      <c r="J22" s="10">
        <f>Таблица24567[[#This Row],[Этап I очки]]+Таблица24567[[#This Row],[Этап II очки]]+Таблица24567[[#This Row],[Этап III очки]]+Таблица24567[[#This Row],[Этап IV очки]]</f>
        <v>144</v>
      </c>
      <c r="K22" s="142">
        <v>144</v>
      </c>
      <c r="L22" s="119">
        <f>RANK(Таблица24567[[#This Row],[Сумма по 3 этапам]],Таблица24567[Сумма по 3 этапам],0)</f>
        <v>10</v>
      </c>
      <c r="M22" s="11"/>
    </row>
    <row r="23" spans="1:13" x14ac:dyDescent="0.25">
      <c r="A23" s="7">
        <v>16</v>
      </c>
      <c r="B23" s="179" t="s">
        <v>128</v>
      </c>
      <c r="C23" s="105">
        <v>2002</v>
      </c>
      <c r="D23" s="106" t="s">
        <v>41</v>
      </c>
      <c r="E23" s="107" t="s">
        <v>123</v>
      </c>
      <c r="F23" s="10">
        <v>0</v>
      </c>
      <c r="G23" s="10">
        <v>63</v>
      </c>
      <c r="H23" s="10">
        <v>63</v>
      </c>
      <c r="I23" s="10">
        <v>0</v>
      </c>
      <c r="J23" s="119">
        <f>Таблица24567[[#This Row],[Этап I очки]]+Таблица24567[[#This Row],[Этап II очки]]+Таблица24567[[#This Row],[Этап III очки]]+Таблица24567[[#This Row],[Этап IV очки]]</f>
        <v>126</v>
      </c>
      <c r="K23" s="157">
        <v>126</v>
      </c>
      <c r="L23" s="119">
        <f>RANK(Таблица24567[[#This Row],[Сумма по 3 этапам]],Таблица24567[Сумма по 3 этапам],0)</f>
        <v>11</v>
      </c>
      <c r="M23" s="11"/>
    </row>
    <row r="24" spans="1:13" ht="30" x14ac:dyDescent="0.25">
      <c r="A24" s="7">
        <v>13</v>
      </c>
      <c r="B24" s="84" t="s">
        <v>112</v>
      </c>
      <c r="C24" s="85">
        <v>2003</v>
      </c>
      <c r="D24" s="86"/>
      <c r="E24" s="90" t="s">
        <v>52</v>
      </c>
      <c r="F24" s="10">
        <v>57</v>
      </c>
      <c r="G24" s="10">
        <v>63</v>
      </c>
      <c r="H24" s="10"/>
      <c r="I24" s="10">
        <v>0</v>
      </c>
      <c r="J24" s="10">
        <f>Таблица24567[[#This Row],[Этап I очки]]+Таблица24567[[#This Row],[Этап II очки]]+Таблица24567[[#This Row],[Этап III очки]]+Таблица24567[[#This Row],[Этап IV очки]]</f>
        <v>120</v>
      </c>
      <c r="K24" s="142">
        <v>120</v>
      </c>
      <c r="L24" s="119">
        <f>RANK(Таблица24567[[#This Row],[Сумма по 3 этапам]],Таблица24567[Сумма по 3 этапам],0)</f>
        <v>12</v>
      </c>
      <c r="M24" s="11"/>
    </row>
    <row r="25" spans="1:13" ht="15.75" thickBot="1" x14ac:dyDescent="0.3">
      <c r="A25" s="7">
        <v>19</v>
      </c>
      <c r="B25" s="129" t="s">
        <v>156</v>
      </c>
      <c r="C25" s="115">
        <v>2002</v>
      </c>
      <c r="D25" s="116">
        <v>3</v>
      </c>
      <c r="E25" s="117" t="s">
        <v>123</v>
      </c>
      <c r="F25" s="10">
        <v>0</v>
      </c>
      <c r="G25" s="10">
        <v>54</v>
      </c>
      <c r="H25" s="10">
        <v>60</v>
      </c>
      <c r="I25" s="10">
        <v>0</v>
      </c>
      <c r="J25" s="119">
        <f>Таблица24567[[#This Row],[Этап I очки]]+Таблица24567[[#This Row],[Этап II очки]]+Таблица24567[[#This Row],[Этап III очки]]+Таблица24567[[#This Row],[Этап IV очки]]</f>
        <v>114</v>
      </c>
      <c r="K25" s="157">
        <v>114</v>
      </c>
      <c r="L25" s="119">
        <f>RANK(Таблица24567[[#This Row],[Сумма по 3 этапам]],Таблица24567[Сумма по 3 этапам],0)</f>
        <v>13</v>
      </c>
      <c r="M25" s="11"/>
    </row>
    <row r="26" spans="1:13" x14ac:dyDescent="0.25">
      <c r="A26" s="7">
        <v>20</v>
      </c>
      <c r="B26" s="122" t="s">
        <v>157</v>
      </c>
      <c r="C26" s="106">
        <v>2003</v>
      </c>
      <c r="D26" s="106" t="s">
        <v>41</v>
      </c>
      <c r="E26" s="124" t="s">
        <v>123</v>
      </c>
      <c r="F26" s="10">
        <v>0</v>
      </c>
      <c r="G26" s="10">
        <v>51</v>
      </c>
      <c r="H26" s="10">
        <v>54</v>
      </c>
      <c r="I26" s="10">
        <v>0</v>
      </c>
      <c r="J26" s="119">
        <f>Таблица24567[[#This Row],[Этап I очки]]+Таблица24567[[#This Row],[Этап II очки]]+Таблица24567[[#This Row],[Этап III очки]]+Таблица24567[[#This Row],[Этап IV очки]]</f>
        <v>105</v>
      </c>
      <c r="K26" s="157">
        <v>105</v>
      </c>
      <c r="L26" s="119">
        <f>RANK(Таблица24567[[#This Row],[Сумма по 3 этапам]],Таблица24567[Сумма по 3 этапам],0)</f>
        <v>14</v>
      </c>
      <c r="M26" s="11"/>
    </row>
    <row r="27" spans="1:13" x14ac:dyDescent="0.25">
      <c r="A27" s="7">
        <v>28</v>
      </c>
      <c r="B27" s="122" t="s">
        <v>227</v>
      </c>
      <c r="C27" s="106">
        <v>2003</v>
      </c>
      <c r="D27" s="106" t="s">
        <v>36</v>
      </c>
      <c r="E27" s="156" t="s">
        <v>228</v>
      </c>
      <c r="F27" s="10"/>
      <c r="G27" s="10"/>
      <c r="H27" s="10"/>
      <c r="I27" s="10">
        <v>100</v>
      </c>
      <c r="J27" s="119">
        <f>Таблица24567[[#This Row],[Этап I очки]]+Таблица24567[[#This Row],[Этап II очки]]+Таблица24567[[#This Row],[Этап III очки]]+Таблица24567[[#This Row],[Этап IV очки]]</f>
        <v>100</v>
      </c>
      <c r="K27" s="157">
        <f>Таблица24567[[#This Row],[Этап I очки]]+Таблица24567[[#This Row],[Этап II очки]]+Таблица24567[[#This Row],[Этап III очки]]+Таблица24567[[#This Row],[Этап IV очки]]</f>
        <v>100</v>
      </c>
      <c r="L27" s="119">
        <f>RANK(Таблица24567[[#This Row],[Сумма по 3 этапам]],Таблица24567[Сумма по 3 этапам],0)</f>
        <v>15</v>
      </c>
      <c r="M27" s="11"/>
    </row>
    <row r="28" spans="1:13" x14ac:dyDescent="0.25">
      <c r="A28" s="7">
        <v>24</v>
      </c>
      <c r="B28" s="122" t="s">
        <v>162</v>
      </c>
      <c r="C28" s="106">
        <v>2003</v>
      </c>
      <c r="D28" s="106" t="s">
        <v>142</v>
      </c>
      <c r="E28" s="123" t="s">
        <v>153</v>
      </c>
      <c r="F28" s="10">
        <v>0</v>
      </c>
      <c r="G28" s="10">
        <v>42</v>
      </c>
      <c r="H28" s="10">
        <v>51</v>
      </c>
      <c r="I28" s="10">
        <v>0</v>
      </c>
      <c r="J28" s="119">
        <f>Таблица24567[[#This Row],[Этап I очки]]+Таблица24567[[#This Row],[Этап II очки]]+Таблица24567[[#This Row],[Этап III очки]]+Таблица24567[[#This Row],[Этап IV очки]]</f>
        <v>93</v>
      </c>
      <c r="K28" s="157">
        <v>93</v>
      </c>
      <c r="L28" s="119">
        <f>RANK(Таблица24567[[#This Row],[Сумма по 3 этапам]],Таблица24567[Сумма по 3 этапам],0)</f>
        <v>16</v>
      </c>
      <c r="M28" s="11"/>
    </row>
    <row r="29" spans="1:13" x14ac:dyDescent="0.25">
      <c r="A29" s="7">
        <v>26</v>
      </c>
      <c r="B29" s="122" t="s">
        <v>207</v>
      </c>
      <c r="C29" s="106">
        <v>2002</v>
      </c>
      <c r="D29" s="106" t="s">
        <v>36</v>
      </c>
      <c r="E29" s="156" t="s">
        <v>50</v>
      </c>
      <c r="F29" s="10"/>
      <c r="G29" s="10"/>
      <c r="H29" s="10">
        <v>91</v>
      </c>
      <c r="I29" s="10">
        <v>0</v>
      </c>
      <c r="J29" s="119">
        <f>Таблица24567[[#This Row],[Этап I очки]]+Таблица24567[[#This Row],[Этап II очки]]+Таблица24567[[#This Row],[Этап III очки]]+Таблица24567[[#This Row],[Этап IV очки]]</f>
        <v>91</v>
      </c>
      <c r="K29" s="157">
        <v>91</v>
      </c>
      <c r="L29" s="119">
        <f>RANK(Таблица24567[[#This Row],[Сумма по 3 этапам]],Таблица24567[Сумма по 3 этапам],0)</f>
        <v>17</v>
      </c>
      <c r="M29" s="11"/>
    </row>
    <row r="30" spans="1:13" x14ac:dyDescent="0.25">
      <c r="A30" s="7">
        <v>29</v>
      </c>
      <c r="B30" s="122" t="s">
        <v>229</v>
      </c>
      <c r="C30" s="106">
        <v>2003</v>
      </c>
      <c r="D30" s="106" t="s">
        <v>21</v>
      </c>
      <c r="E30" s="156" t="s">
        <v>228</v>
      </c>
      <c r="F30" s="10"/>
      <c r="G30" s="10"/>
      <c r="H30" s="10"/>
      <c r="I30" s="10">
        <v>91</v>
      </c>
      <c r="J30" s="119">
        <f>Таблица24567[[#This Row],[Этап I очки]]+Таблица24567[[#This Row],[Этап II очки]]+Таблица24567[[#This Row],[Этап III очки]]+Таблица24567[[#This Row],[Этап IV очки]]</f>
        <v>91</v>
      </c>
      <c r="K30" s="157">
        <f>Таблица24567[[#This Row],[Этап I очки]]+Таблица24567[[#This Row],[Этап II очки]]+Таблица24567[[#This Row],[Этап III очки]]+Таблица24567[[#This Row],[Этап IV очки]]</f>
        <v>91</v>
      </c>
      <c r="L30" s="119">
        <f>RANK(Таблица24567[[#This Row],[Сумма по 3 этапам]],Таблица24567[Сумма по 3 этапам],0)</f>
        <v>17</v>
      </c>
      <c r="M30" s="11"/>
    </row>
    <row r="31" spans="1:13" x14ac:dyDescent="0.25">
      <c r="A31" s="7">
        <v>23</v>
      </c>
      <c r="B31" s="122" t="s">
        <v>160</v>
      </c>
      <c r="C31" s="106">
        <v>2003</v>
      </c>
      <c r="D31" s="106" t="s">
        <v>69</v>
      </c>
      <c r="E31" s="122" t="s">
        <v>161</v>
      </c>
      <c r="F31" s="10">
        <v>0</v>
      </c>
      <c r="G31" s="10">
        <v>44</v>
      </c>
      <c r="H31" s="10">
        <v>46</v>
      </c>
      <c r="I31" s="10">
        <v>0</v>
      </c>
      <c r="J31" s="119">
        <f>Таблица24567[[#This Row],[Этап I очки]]+Таблица24567[[#This Row],[Этап II очки]]+Таблица24567[[#This Row],[Этап III очки]]+Таблица24567[[#This Row],[Этап IV очки]]</f>
        <v>90</v>
      </c>
      <c r="K31" s="157">
        <v>90</v>
      </c>
      <c r="L31" s="119">
        <f>RANK(Таблица24567[[#This Row],[Сумма по 3 этапам]],Таблица24567[Сумма по 3 этапам],0)</f>
        <v>19</v>
      </c>
      <c r="M31" s="11"/>
    </row>
    <row r="32" spans="1:13" x14ac:dyDescent="0.25">
      <c r="A32" s="7">
        <v>25</v>
      </c>
      <c r="B32" s="122" t="s">
        <v>163</v>
      </c>
      <c r="C32" s="106">
        <v>2002</v>
      </c>
      <c r="D32" s="106" t="s">
        <v>142</v>
      </c>
      <c r="E32" s="122" t="s">
        <v>39</v>
      </c>
      <c r="F32" s="10">
        <v>0</v>
      </c>
      <c r="G32" s="10">
        <v>40</v>
      </c>
      <c r="H32" s="10">
        <v>48</v>
      </c>
      <c r="I32" s="10">
        <v>0</v>
      </c>
      <c r="J32" s="119">
        <f>Таблица24567[[#This Row],[Этап I очки]]+Таблица24567[[#This Row],[Этап II очки]]+Таблица24567[[#This Row],[Этап III очки]]+Таблица24567[[#This Row],[Этап IV очки]]</f>
        <v>88</v>
      </c>
      <c r="K32" s="157">
        <v>88</v>
      </c>
      <c r="L32" s="119">
        <f>RANK(Таблица24567[[#This Row],[Сумма по 3 этапам]],Таблица24567[Сумма по 3 этапам],0)</f>
        <v>20</v>
      </c>
      <c r="M32" s="11"/>
    </row>
    <row r="33" spans="1:13" x14ac:dyDescent="0.25">
      <c r="A33" s="7">
        <v>30</v>
      </c>
      <c r="B33" s="122" t="s">
        <v>230</v>
      </c>
      <c r="C33" s="106">
        <v>2003</v>
      </c>
      <c r="D33" s="106" t="s">
        <v>41</v>
      </c>
      <c r="E33" s="156" t="s">
        <v>228</v>
      </c>
      <c r="F33" s="10"/>
      <c r="G33" s="10"/>
      <c r="H33" s="10"/>
      <c r="I33" s="10">
        <v>87</v>
      </c>
      <c r="J33" s="119">
        <f>Таблица24567[[#This Row],[Этап I очки]]+Таблица24567[[#This Row],[Этап II очки]]+Таблица24567[[#This Row],[Этап III очки]]+Таблица24567[[#This Row],[Этап IV очки]]</f>
        <v>87</v>
      </c>
      <c r="K33" s="157">
        <f>Таблица24567[[#This Row],[Этап I очки]]+Таблица24567[[#This Row],[Этап II очки]]+Таблица24567[[#This Row],[Этап III очки]]+Таблица24567[[#This Row],[Этап IV очки]]</f>
        <v>87</v>
      </c>
      <c r="L33" s="119">
        <f>RANK(Таблица24567[[#This Row],[Сумма по 3 этапам]],Таблица24567[Сумма по 3 этапам],0)</f>
        <v>21</v>
      </c>
      <c r="M33" s="11"/>
    </row>
    <row r="34" spans="1:13" x14ac:dyDescent="0.25">
      <c r="A34" s="7">
        <v>14</v>
      </c>
      <c r="B34" s="122" t="s">
        <v>149</v>
      </c>
      <c r="C34" s="106">
        <v>2003</v>
      </c>
      <c r="D34" s="106" t="s">
        <v>36</v>
      </c>
      <c r="E34" s="122" t="s">
        <v>150</v>
      </c>
      <c r="F34" s="10">
        <v>0</v>
      </c>
      <c r="G34" s="10">
        <v>79</v>
      </c>
      <c r="H34" s="10"/>
      <c r="I34" s="10">
        <v>0</v>
      </c>
      <c r="J34" s="10">
        <f>Таблица24567[[#This Row],[Этап I очки]]+Таблица24567[[#This Row],[Этап II очки]]+Таблица24567[[#This Row],[Этап III очки]]+Таблица24567[[#This Row],[Этап IV очки]]</f>
        <v>79</v>
      </c>
      <c r="K34" s="142">
        <v>79</v>
      </c>
      <c r="L34" s="119">
        <f>RANK(Таблица24567[[#This Row],[Сумма по 3 этапам]],Таблица24567[Сумма по 3 этапам],0)</f>
        <v>22</v>
      </c>
      <c r="M34" s="11"/>
    </row>
    <row r="35" spans="1:13" x14ac:dyDescent="0.25">
      <c r="A35" s="7">
        <v>31</v>
      </c>
      <c r="B35" s="122" t="s">
        <v>231</v>
      </c>
      <c r="C35" s="106">
        <v>2002</v>
      </c>
      <c r="D35" s="106" t="s">
        <v>36</v>
      </c>
      <c r="E35" s="10" t="s">
        <v>228</v>
      </c>
      <c r="F35" s="10"/>
      <c r="G35" s="10"/>
      <c r="H35" s="10"/>
      <c r="I35" s="10">
        <v>79</v>
      </c>
      <c r="J35" s="119">
        <f>Таблица24567[[#This Row],[Этап I очки]]+Таблица24567[[#This Row],[Этап II очки]]+Таблица24567[[#This Row],[Этап III очки]]+Таблица24567[[#This Row],[Этап IV очки]]</f>
        <v>79</v>
      </c>
      <c r="K35" s="157">
        <f>Таблица24567[[#This Row],[Этап I очки]]+Таблица24567[[#This Row],[Этап II очки]]+Таблица24567[[#This Row],[Этап III очки]]+Таблица24567[[#This Row],[Этап IV очки]]</f>
        <v>79</v>
      </c>
      <c r="L35" s="119">
        <f>RANK(Таблица24567[[#This Row],[Сумма по 3 этапам]],Таблица24567[Сумма по 3 этапам],0)</f>
        <v>22</v>
      </c>
      <c r="M35" s="11"/>
    </row>
    <row r="36" spans="1:13" ht="30" x14ac:dyDescent="0.25">
      <c r="A36" s="7">
        <v>7</v>
      </c>
      <c r="B36" s="163" t="s">
        <v>106</v>
      </c>
      <c r="C36" s="94">
        <v>2003</v>
      </c>
      <c r="D36" s="94" t="s">
        <v>36</v>
      </c>
      <c r="E36" s="156" t="s">
        <v>39</v>
      </c>
      <c r="F36" s="10">
        <v>75</v>
      </c>
      <c r="G36" s="10">
        <v>0</v>
      </c>
      <c r="H36" s="10">
        <v>0</v>
      </c>
      <c r="I36" s="10">
        <v>0</v>
      </c>
      <c r="J36" s="10">
        <f>Таблица24567[[#This Row],[Этап I очки]]+Таблица24567[[#This Row],[Этап II очки]]+Таблица24567[[#This Row],[Этап III очки]]+Таблица24567[[#This Row],[Этап IV очки]]</f>
        <v>75</v>
      </c>
      <c r="K36" s="142">
        <v>75</v>
      </c>
      <c r="L36" s="119">
        <f>RANK(Таблица24567[[#This Row],[Сумма по 3 этапам]],Таблица24567[Сумма по 3 этапам],0)</f>
        <v>24</v>
      </c>
      <c r="M36" s="11"/>
    </row>
    <row r="37" spans="1:13" ht="30" x14ac:dyDescent="0.25">
      <c r="A37" s="7">
        <v>32</v>
      </c>
      <c r="B37" s="122" t="s">
        <v>232</v>
      </c>
      <c r="C37" s="106">
        <v>2003</v>
      </c>
      <c r="D37" s="106"/>
      <c r="E37" s="156" t="s">
        <v>211</v>
      </c>
      <c r="F37" s="10"/>
      <c r="G37" s="10"/>
      <c r="H37" s="10"/>
      <c r="I37" s="10">
        <v>75</v>
      </c>
      <c r="J37" s="119">
        <f>Таблица24567[[#This Row],[Этап I очки]]+Таблица24567[[#This Row],[Этап II очки]]+Таблица24567[[#This Row],[Этап III очки]]+Таблица24567[[#This Row],[Этап IV очки]]</f>
        <v>75</v>
      </c>
      <c r="K37" s="157">
        <f>Таблица24567[[#This Row],[Этап I очки]]+Таблица24567[[#This Row],[Этап II очки]]+Таблица24567[[#This Row],[Этап III очки]]+Таблица24567[[#This Row],[Этап IV очки]]</f>
        <v>75</v>
      </c>
      <c r="L37" s="119">
        <f>RANK(Таблица24567[[#This Row],[Сумма по 3 этапам]],Таблица24567[Сумма по 3 этапам],0)</f>
        <v>24</v>
      </c>
      <c r="M37" s="11"/>
    </row>
    <row r="38" spans="1:13" ht="30" x14ac:dyDescent="0.25">
      <c r="A38" s="7">
        <v>33</v>
      </c>
      <c r="B38" s="134" t="s">
        <v>233</v>
      </c>
      <c r="C38" s="127">
        <v>2003</v>
      </c>
      <c r="D38" s="127" t="s">
        <v>72</v>
      </c>
      <c r="E38" s="98" t="s">
        <v>211</v>
      </c>
      <c r="F38" s="8"/>
      <c r="G38" s="8"/>
      <c r="H38" s="8"/>
      <c r="I38" s="8">
        <v>75</v>
      </c>
      <c r="J38" s="135">
        <f>Таблица24567[[#This Row],[Этап I очки]]+Таблица24567[[#This Row],[Этап II очки]]+Таблица24567[[#This Row],[Этап III очки]]+Таблица24567[[#This Row],[Этап IV очки]]</f>
        <v>75</v>
      </c>
      <c r="K38" s="158">
        <f>Таблица24567[[#This Row],[Этап I очки]]+Таблица24567[[#This Row],[Этап II очки]]+Таблица24567[[#This Row],[Этап III очки]]+Таблица24567[[#This Row],[Этап IV очки]]</f>
        <v>75</v>
      </c>
      <c r="L38" s="135">
        <f>RANK(Таблица24567[[#This Row],[Сумма по 3 этапам]],Таблица24567[Сумма по 3 этапам],0)</f>
        <v>24</v>
      </c>
      <c r="M38" s="9"/>
    </row>
    <row r="39" spans="1:13" ht="30" x14ac:dyDescent="0.25">
      <c r="A39" s="7">
        <v>34</v>
      </c>
      <c r="B39" s="134" t="s">
        <v>234</v>
      </c>
      <c r="C39" s="127">
        <v>2003</v>
      </c>
      <c r="D39" s="127" t="s">
        <v>72</v>
      </c>
      <c r="E39" s="136" t="s">
        <v>211</v>
      </c>
      <c r="F39" s="8"/>
      <c r="G39" s="8"/>
      <c r="H39" s="8"/>
      <c r="I39" s="8">
        <v>69</v>
      </c>
      <c r="J39" s="135">
        <f>Таблица24567[[#This Row],[Этап I очки]]+Таблица24567[[#This Row],[Этап II очки]]+Таблица24567[[#This Row],[Этап III очки]]+Таблица24567[[#This Row],[Этап IV очки]]</f>
        <v>69</v>
      </c>
      <c r="K39" s="158">
        <f>Таблица24567[[#This Row],[Этап I очки]]+Таблица24567[[#This Row],[Этап II очки]]+Таблица24567[[#This Row],[Этап III очки]]+Таблица24567[[#This Row],[Этап IV очки]]</f>
        <v>69</v>
      </c>
      <c r="L39" s="135">
        <f>RANK(Таблица24567[[#This Row],[Сумма по 3 этапам]],Таблица24567[Сумма по 3 этапам],0)</f>
        <v>27</v>
      </c>
      <c r="M39" s="9"/>
    </row>
    <row r="40" spans="1:13" x14ac:dyDescent="0.25">
      <c r="A40" s="7">
        <v>11</v>
      </c>
      <c r="B40" s="159" t="s">
        <v>110</v>
      </c>
      <c r="C40" s="160">
        <v>2002</v>
      </c>
      <c r="D40" s="160"/>
      <c r="E40" s="136" t="s">
        <v>56</v>
      </c>
      <c r="F40" s="8">
        <v>63</v>
      </c>
      <c r="G40" s="8">
        <v>0</v>
      </c>
      <c r="H40" s="8"/>
      <c r="I40" s="8">
        <v>0</v>
      </c>
      <c r="J40" s="8">
        <f>Таблица24567[[#This Row],[Этап I очки]]+Таблица24567[[#This Row],[Этап II очки]]+Таблица24567[[#This Row],[Этап III очки]]+Таблица24567[[#This Row],[Этап IV очки]]</f>
        <v>63</v>
      </c>
      <c r="K40" s="141">
        <v>63</v>
      </c>
      <c r="L40" s="135">
        <f>RANK(Таблица24567[[#This Row],[Сумма по 3 этапам]],Таблица24567[Сумма по 3 этапам],0)</f>
        <v>28</v>
      </c>
      <c r="M40" s="9"/>
    </row>
    <row r="41" spans="1:13" ht="30" x14ac:dyDescent="0.25">
      <c r="A41" s="7">
        <v>35</v>
      </c>
      <c r="B41" s="134" t="s">
        <v>235</v>
      </c>
      <c r="C41" s="127">
        <v>2003</v>
      </c>
      <c r="D41" s="127"/>
      <c r="E41" s="136" t="s">
        <v>236</v>
      </c>
      <c r="F41" s="8"/>
      <c r="G41" s="8"/>
      <c r="H41" s="8"/>
      <c r="I41" s="8">
        <v>63</v>
      </c>
      <c r="J41" s="135">
        <f>Таблица24567[[#This Row],[Этап I очки]]+Таблица24567[[#This Row],[Этап II очки]]+Таблица24567[[#This Row],[Этап III очки]]+Таблица24567[[#This Row],[Этап IV очки]]</f>
        <v>63</v>
      </c>
      <c r="K41" s="158">
        <f>Таблица24567[[#This Row],[Этап I очки]]+Таблица24567[[#This Row],[Этап II очки]]+Таблица24567[[#This Row],[Этап III очки]]+Таблица24567[[#This Row],[Этап IV очки]]</f>
        <v>63</v>
      </c>
      <c r="L41" s="135">
        <f>RANK(Таблица24567[[#This Row],[Сумма по 3 этапам]],Таблица24567[Сумма по 3 этапам],0)</f>
        <v>28</v>
      </c>
      <c r="M41" s="9"/>
    </row>
    <row r="42" spans="1:13" x14ac:dyDescent="0.25">
      <c r="A42" s="7">
        <v>12</v>
      </c>
      <c r="B42" s="159" t="s">
        <v>111</v>
      </c>
      <c r="C42" s="160">
        <v>2003</v>
      </c>
      <c r="D42" s="160" t="s">
        <v>36</v>
      </c>
      <c r="E42" s="136" t="s">
        <v>39</v>
      </c>
      <c r="F42" s="8">
        <v>60</v>
      </c>
      <c r="G42" s="8">
        <v>0</v>
      </c>
      <c r="H42" s="8"/>
      <c r="I42" s="8">
        <v>0</v>
      </c>
      <c r="J42" s="8">
        <f>Таблица24567[[#This Row],[Этап I очки]]+Таблица24567[[#This Row],[Этап II очки]]+Таблица24567[[#This Row],[Этап III очки]]+Таблица24567[[#This Row],[Этап IV очки]]</f>
        <v>60</v>
      </c>
      <c r="K42" s="141">
        <v>60</v>
      </c>
      <c r="L42" s="135">
        <f>RANK(Таблица24567[[#This Row],[Сумма по 3 этапам]],Таблица24567[Сумма по 3 этапам],0)</f>
        <v>30</v>
      </c>
      <c r="M42" s="9"/>
    </row>
    <row r="43" spans="1:13" ht="30" x14ac:dyDescent="0.25">
      <c r="A43" s="7">
        <v>17</v>
      </c>
      <c r="B43" s="134" t="s">
        <v>154</v>
      </c>
      <c r="C43" s="127">
        <v>2002</v>
      </c>
      <c r="D43" s="127"/>
      <c r="E43" s="123" t="s">
        <v>125</v>
      </c>
      <c r="F43" s="8">
        <v>0</v>
      </c>
      <c r="G43" s="8">
        <v>60</v>
      </c>
      <c r="H43" s="8"/>
      <c r="I43" s="8">
        <v>0</v>
      </c>
      <c r="J43" s="135">
        <f>Таблица24567[[#This Row],[Этап I очки]]+Таблица24567[[#This Row],[Этап II очки]]+Таблица24567[[#This Row],[Этап III очки]]+Таблица24567[[#This Row],[Этап IV очки]]</f>
        <v>60</v>
      </c>
      <c r="K43" s="158">
        <v>60</v>
      </c>
      <c r="L43" s="135">
        <f>RANK(Таблица24567[[#This Row],[Сумма по 3 этапам]],Таблица24567[Сумма по 3 этапам],0)</f>
        <v>30</v>
      </c>
      <c r="M43" s="9"/>
    </row>
    <row r="44" spans="1:13" ht="30" x14ac:dyDescent="0.25">
      <c r="A44" s="7">
        <v>36</v>
      </c>
      <c r="B44" s="134" t="s">
        <v>237</v>
      </c>
      <c r="C44" s="127">
        <v>2003</v>
      </c>
      <c r="D44" s="127" t="s">
        <v>69</v>
      </c>
      <c r="E44" s="136" t="s">
        <v>211</v>
      </c>
      <c r="F44" s="8"/>
      <c r="G44" s="8"/>
      <c r="H44" s="8"/>
      <c r="I44" s="8">
        <v>60</v>
      </c>
      <c r="J44" s="135">
        <f>Таблица24567[[#This Row],[Этап I очки]]+Таблица24567[[#This Row],[Этап II очки]]+Таблица24567[[#This Row],[Этап III очки]]+Таблица24567[[#This Row],[Этап IV очки]]</f>
        <v>60</v>
      </c>
      <c r="K44" s="158">
        <f>Таблица24567[[#This Row],[Этап I очки]]+Таблица24567[[#This Row],[Этап II очки]]+Таблица24567[[#This Row],[Этап III очки]]+Таблица24567[[#This Row],[Этап IV очки]]</f>
        <v>60</v>
      </c>
      <c r="L44" s="135">
        <f>RANK(Таблица24567[[#This Row],[Сумма по 3 этапам]],Таблица24567[Сумма по 3 этапам],0)</f>
        <v>30</v>
      </c>
      <c r="M44" s="9"/>
    </row>
    <row r="45" spans="1:13" ht="30" x14ac:dyDescent="0.25">
      <c r="A45" s="7">
        <v>18</v>
      </c>
      <c r="B45" s="134" t="s">
        <v>155</v>
      </c>
      <c r="C45" s="127">
        <v>2003</v>
      </c>
      <c r="D45" s="127" t="s">
        <v>142</v>
      </c>
      <c r="E45" s="181" t="s">
        <v>125</v>
      </c>
      <c r="F45" s="8">
        <v>0</v>
      </c>
      <c r="G45" s="8">
        <v>57</v>
      </c>
      <c r="H45" s="8"/>
      <c r="I45" s="8">
        <v>0</v>
      </c>
      <c r="J45" s="135">
        <f>Таблица24567[[#This Row],[Этап I очки]]+Таблица24567[[#This Row],[Этап II очки]]+Таблица24567[[#This Row],[Этап III очки]]+Таблица24567[[#This Row],[Этап IV очки]]</f>
        <v>57</v>
      </c>
      <c r="K45" s="158">
        <v>57</v>
      </c>
      <c r="L45" s="135">
        <f>RANK(Таблица24567[[#This Row],[Сумма по 3 этапам]],Таблица24567[Сумма по 3 этапам],0)</f>
        <v>33</v>
      </c>
      <c r="M45" s="9"/>
    </row>
    <row r="46" spans="1:13" ht="30" x14ac:dyDescent="0.25">
      <c r="A46" s="7">
        <v>27</v>
      </c>
      <c r="B46" s="134" t="s">
        <v>208</v>
      </c>
      <c r="C46" s="127">
        <v>2003</v>
      </c>
      <c r="D46" s="127" t="s">
        <v>139</v>
      </c>
      <c r="E46" s="136" t="s">
        <v>209</v>
      </c>
      <c r="F46" s="8"/>
      <c r="G46" s="8"/>
      <c r="H46" s="8">
        <v>57</v>
      </c>
      <c r="I46" s="8">
        <v>0</v>
      </c>
      <c r="J46" s="135">
        <f>Таблица24567[[#This Row],[Этап I очки]]+Таблица24567[[#This Row],[Этап II очки]]+Таблица24567[[#This Row],[Этап III очки]]+Таблица24567[[#This Row],[Этап IV очки]]</f>
        <v>57</v>
      </c>
      <c r="K46" s="158">
        <v>57</v>
      </c>
      <c r="L46" s="135">
        <f>RANK(Таблица24567[[#This Row],[Сумма по 3 этапам]],Таблица24567[Сумма по 3 этапам],0)</f>
        <v>33</v>
      </c>
      <c r="M46" s="9"/>
    </row>
    <row r="47" spans="1:13" ht="30" x14ac:dyDescent="0.25">
      <c r="A47" s="7">
        <v>37</v>
      </c>
      <c r="B47" s="134" t="s">
        <v>238</v>
      </c>
      <c r="C47" s="127">
        <v>2003</v>
      </c>
      <c r="D47" s="127"/>
      <c r="E47" s="136" t="s">
        <v>236</v>
      </c>
      <c r="F47" s="8"/>
      <c r="G47" s="8"/>
      <c r="H47" s="8"/>
      <c r="I47" s="8">
        <v>57</v>
      </c>
      <c r="J47" s="135">
        <f>Таблица24567[[#This Row],[Этап I очки]]+Таблица24567[[#This Row],[Этап II очки]]+Таблица24567[[#This Row],[Этап III очки]]+Таблица24567[[#This Row],[Этап IV очки]]</f>
        <v>57</v>
      </c>
      <c r="K47" s="158">
        <f>Таблица24567[[#This Row],[Этап I очки]]+Таблица24567[[#This Row],[Этап II очки]]+Таблица24567[[#This Row],[Этап III очки]]+Таблица24567[[#This Row],[Этап IV очки]]</f>
        <v>57</v>
      </c>
      <c r="L47" s="135">
        <f>RANK(Таблица24567[[#This Row],[Сумма по 3 этапам]],Таблица24567[Сумма по 3 этапам],0)</f>
        <v>33</v>
      </c>
      <c r="M47" s="9"/>
    </row>
    <row r="48" spans="1:13" x14ac:dyDescent="0.25">
      <c r="A48" s="7">
        <v>38</v>
      </c>
      <c r="B48" s="134" t="s">
        <v>239</v>
      </c>
      <c r="C48" s="127">
        <v>2003</v>
      </c>
      <c r="D48" s="127"/>
      <c r="E48" s="136" t="s">
        <v>240</v>
      </c>
      <c r="F48" s="8"/>
      <c r="G48" s="8"/>
      <c r="H48" s="8"/>
      <c r="I48" s="8">
        <v>54</v>
      </c>
      <c r="J48" s="135">
        <f>Таблица24567[[#This Row],[Этап I очки]]+Таблица24567[[#This Row],[Этап II очки]]+Таблица24567[[#This Row],[Этап III очки]]+Таблица24567[[#This Row],[Этап IV очки]]</f>
        <v>54</v>
      </c>
      <c r="K48" s="158">
        <f>Таблица24567[[#This Row],[Этап I очки]]+Таблица24567[[#This Row],[Этап II очки]]+Таблица24567[[#This Row],[Этап III очки]]+Таблица24567[[#This Row],[Этап IV очки]]</f>
        <v>54</v>
      </c>
      <c r="L48" s="135">
        <f>RANK(Таблица24567[[#This Row],[Сумма по 3 этапам]],Таблица24567[Сумма по 3 этапам],0)</f>
        <v>36</v>
      </c>
      <c r="M48" s="9"/>
    </row>
    <row r="49" spans="1:13" x14ac:dyDescent="0.25">
      <c r="A49" s="7">
        <v>21</v>
      </c>
      <c r="B49" s="134" t="s">
        <v>158</v>
      </c>
      <c r="C49" s="127">
        <v>2003</v>
      </c>
      <c r="D49" s="127" t="s">
        <v>142</v>
      </c>
      <c r="E49" s="134" t="s">
        <v>153</v>
      </c>
      <c r="F49" s="8">
        <v>0</v>
      </c>
      <c r="G49" s="8">
        <v>48</v>
      </c>
      <c r="H49" s="8"/>
      <c r="I49" s="8">
        <v>0</v>
      </c>
      <c r="J49" s="135">
        <f>Таблица24567[[#This Row],[Этап I очки]]+Таблица24567[[#This Row],[Этап II очки]]+Таблица24567[[#This Row],[Этап III очки]]+Таблица24567[[#This Row],[Этап IV очки]]</f>
        <v>48</v>
      </c>
      <c r="K49" s="158">
        <v>48</v>
      </c>
      <c r="L49" s="135">
        <f>RANK(Таблица24567[[#This Row],[Сумма по 3 этапам]],Таблица24567[Сумма по 3 этапам],0)</f>
        <v>37</v>
      </c>
      <c r="M49" s="9"/>
    </row>
    <row r="50" spans="1:13" x14ac:dyDescent="0.25">
      <c r="A50" s="7">
        <v>22</v>
      </c>
      <c r="B50" s="134" t="s">
        <v>159</v>
      </c>
      <c r="C50" s="127">
        <v>2003</v>
      </c>
      <c r="D50" s="127" t="s">
        <v>142</v>
      </c>
      <c r="E50" s="182" t="s">
        <v>153</v>
      </c>
      <c r="F50" s="8">
        <v>0</v>
      </c>
      <c r="G50" s="8">
        <v>46</v>
      </c>
      <c r="H50" s="8"/>
      <c r="I50" s="8">
        <v>0</v>
      </c>
      <c r="J50" s="135">
        <f>Таблица24567[[#This Row],[Этап I очки]]+Таблица24567[[#This Row],[Этап II очки]]+Таблица24567[[#This Row],[Этап III очки]]+Таблица24567[[#This Row],[Этап IV очки]]</f>
        <v>46</v>
      </c>
      <c r="K50" s="158">
        <v>46</v>
      </c>
      <c r="L50" s="135">
        <f>RANK(Таблица24567[[#This Row],[Сумма по 3 этапам]],Таблица24567[Сумма по 3 этапам],0)</f>
        <v>38</v>
      </c>
      <c r="M50" s="9"/>
    </row>
    <row r="51" spans="1:13" x14ac:dyDescent="0.25">
      <c r="A51" s="151"/>
      <c r="B51" s="152"/>
      <c r="C51" s="153"/>
      <c r="D51" s="153"/>
      <c r="E51" s="154"/>
      <c r="F51" s="151"/>
      <c r="G51" s="151"/>
      <c r="H51" s="151"/>
      <c r="I51" s="151"/>
      <c r="J51" s="155"/>
      <c r="K51" s="155"/>
      <c r="L51" s="155"/>
      <c r="M51" s="151"/>
    </row>
    <row r="52" spans="1:13" x14ac:dyDescent="0.25">
      <c r="B52" s="15" t="s">
        <v>18</v>
      </c>
      <c r="C52" s="1"/>
      <c r="D52" s="1"/>
      <c r="E52" s="2"/>
    </row>
    <row r="53" spans="1:13" x14ac:dyDescent="0.25">
      <c r="B53" s="15" t="s">
        <v>19</v>
      </c>
      <c r="C53" s="1"/>
      <c r="D53" s="1"/>
      <c r="E53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43"/>
  <sheetViews>
    <sheetView workbookViewId="0">
      <selection activeCell="C46" sqref="C46"/>
    </sheetView>
  </sheetViews>
  <sheetFormatPr defaultRowHeight="15" x14ac:dyDescent="0.25"/>
  <cols>
    <col min="1" max="1" width="6.7109375" customWidth="1"/>
    <col min="2" max="2" width="25" customWidth="1"/>
    <col min="3" max="3" width="12.28515625" customWidth="1"/>
    <col min="4" max="4" width="11.28515625" customWidth="1"/>
    <col min="5" max="5" width="30.28515625" customWidth="1"/>
    <col min="13" max="13" width="19.85546875" customWidth="1"/>
  </cols>
  <sheetData>
    <row r="2" spans="1:14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4" x14ac:dyDescent="0.2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4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4" x14ac:dyDescent="0.25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4" x14ac:dyDescent="0.25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4" x14ac:dyDescent="0.25">
      <c r="A7" s="1"/>
      <c r="B7" s="1"/>
      <c r="C7" s="1"/>
      <c r="D7" s="1"/>
      <c r="E7" s="126"/>
      <c r="F7" s="126"/>
      <c r="G7" s="2"/>
      <c r="H7" s="1"/>
      <c r="I7" s="1"/>
      <c r="J7" s="126"/>
      <c r="K7" s="146"/>
      <c r="L7" s="126"/>
      <c r="M7" s="126"/>
    </row>
    <row r="8" spans="1:14" ht="16.5" thickBot="1" x14ac:dyDescent="0.3">
      <c r="A8" s="198" t="s">
        <v>194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4" ht="15.75" thickTop="1" x14ac:dyDescent="0.25">
      <c r="A9" s="3" t="s">
        <v>5</v>
      </c>
      <c r="B9" s="3"/>
      <c r="C9" s="3"/>
      <c r="D9" s="3"/>
      <c r="E9" s="4"/>
      <c r="F9" s="4"/>
      <c r="G9" s="5"/>
      <c r="H9" s="3"/>
      <c r="I9" s="199" t="s">
        <v>6</v>
      </c>
      <c r="J9" s="199"/>
      <c r="K9" s="199"/>
      <c r="L9" s="199"/>
      <c r="M9" s="199"/>
    </row>
    <row r="10" spans="1:14" ht="56.25" customHeight="1" x14ac:dyDescent="0.3">
      <c r="A10" s="195" t="s">
        <v>164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"/>
    </row>
    <row r="12" spans="1:14" ht="45.75" thickBot="1" x14ac:dyDescent="0.3">
      <c r="A12" s="6" t="s">
        <v>7</v>
      </c>
      <c r="B12" s="12" t="s">
        <v>11</v>
      </c>
      <c r="C12" s="12" t="s">
        <v>8</v>
      </c>
      <c r="D12" s="12" t="s">
        <v>12</v>
      </c>
      <c r="E12" s="12" t="s">
        <v>13</v>
      </c>
      <c r="F12" s="13" t="s">
        <v>14</v>
      </c>
      <c r="G12" s="13" t="s">
        <v>9</v>
      </c>
      <c r="H12" s="13" t="s">
        <v>15</v>
      </c>
      <c r="I12" s="13" t="s">
        <v>16</v>
      </c>
      <c r="J12" s="140" t="s">
        <v>216</v>
      </c>
      <c r="K12" s="140" t="s">
        <v>225</v>
      </c>
      <c r="L12" s="12" t="s">
        <v>10</v>
      </c>
      <c r="M12" s="14" t="s">
        <v>17</v>
      </c>
    </row>
    <row r="13" spans="1:14" x14ac:dyDescent="0.25">
      <c r="A13" s="7">
        <v>1</v>
      </c>
      <c r="B13" s="81" t="s">
        <v>91</v>
      </c>
      <c r="C13" s="96">
        <v>2005</v>
      </c>
      <c r="D13" s="97" t="s">
        <v>72</v>
      </c>
      <c r="E13" s="83" t="s">
        <v>27</v>
      </c>
      <c r="F13" s="8">
        <v>95</v>
      </c>
      <c r="G13" s="8">
        <v>100</v>
      </c>
      <c r="H13" s="8">
        <v>100</v>
      </c>
      <c r="I13" s="8">
        <v>95</v>
      </c>
      <c r="J13" s="8">
        <f>Таблица245[[#This Row],[Этап I очки]]+Таблица245[[#This Row],[Этап II очки]]+Таблица245[[#This Row],[Этап III очки]]+Таблица245[[#This Row],[Этап IV очки]]</f>
        <v>390</v>
      </c>
      <c r="K13" s="141">
        <v>295</v>
      </c>
      <c r="L13" s="135">
        <f>RANK(Таблица245[[#This Row],[Сумма по 3 этапам]],Таблица245[Сумма по 3 этапам],0)</f>
        <v>1</v>
      </c>
      <c r="M13" s="9"/>
    </row>
    <row r="14" spans="1:14" x14ac:dyDescent="0.25">
      <c r="A14" s="7">
        <v>2</v>
      </c>
      <c r="B14" s="92" t="s">
        <v>90</v>
      </c>
      <c r="C14" s="93">
        <v>2004</v>
      </c>
      <c r="D14" s="94" t="s">
        <v>72</v>
      </c>
      <c r="E14" s="98" t="s">
        <v>50</v>
      </c>
      <c r="F14" s="8">
        <v>100</v>
      </c>
      <c r="G14" s="8">
        <v>91</v>
      </c>
      <c r="H14" s="8">
        <v>95</v>
      </c>
      <c r="I14" s="8">
        <v>79</v>
      </c>
      <c r="J14" s="8">
        <f>Таблица245[[#This Row],[Этап I очки]]+Таблица245[[#This Row],[Этап II очки]]+Таблица245[[#This Row],[Этап III очки]]+Таблица245[[#This Row],[Этап IV очки]]</f>
        <v>365</v>
      </c>
      <c r="K14" s="141">
        <v>286</v>
      </c>
      <c r="L14" s="135">
        <f>RANK(Таблица245[[#This Row],[Сумма по 3 этапам]],Таблица245[Сумма по 3 этапам],0)</f>
        <v>2</v>
      </c>
      <c r="M14" s="9"/>
    </row>
    <row r="15" spans="1:14" x14ac:dyDescent="0.25">
      <c r="A15" s="7">
        <v>3</v>
      </c>
      <c r="B15" s="80" t="s">
        <v>92</v>
      </c>
      <c r="C15" s="93">
        <v>2004</v>
      </c>
      <c r="D15" s="94" t="s">
        <v>72</v>
      </c>
      <c r="E15" s="82" t="s">
        <v>22</v>
      </c>
      <c r="F15" s="10">
        <v>91</v>
      </c>
      <c r="G15" s="10">
        <v>87</v>
      </c>
      <c r="H15" s="10">
        <v>91</v>
      </c>
      <c r="I15" s="10">
        <v>75</v>
      </c>
      <c r="J15" s="10">
        <f>Таблица245[[#This Row],[Этап I очки]]+Таблица245[[#This Row],[Этап II очки]]+Таблица245[[#This Row],[Этап III очки]]+Таблица245[[#This Row],[Этап IV очки]]</f>
        <v>344</v>
      </c>
      <c r="K15" s="142">
        <v>269</v>
      </c>
      <c r="L15" s="119">
        <f>RANK(Таблица245[[#This Row],[Сумма по 3 этапам]],Таблица245[Сумма по 3 этапам],0)</f>
        <v>3</v>
      </c>
      <c r="M15" s="11"/>
    </row>
    <row r="16" spans="1:14" ht="30" x14ac:dyDescent="0.25">
      <c r="A16" s="7">
        <v>4</v>
      </c>
      <c r="B16" s="80" t="s">
        <v>94</v>
      </c>
      <c r="C16" s="93">
        <v>2004</v>
      </c>
      <c r="D16" s="94" t="s">
        <v>72</v>
      </c>
      <c r="E16" s="82" t="s">
        <v>95</v>
      </c>
      <c r="F16" s="10">
        <v>83</v>
      </c>
      <c r="G16" s="10">
        <v>95</v>
      </c>
      <c r="H16" s="10">
        <v>83</v>
      </c>
      <c r="I16" s="10"/>
      <c r="J16" s="10">
        <f>Таблица245[[#This Row],[Этап I очки]]+Таблица245[[#This Row],[Этап II очки]]+Таблица245[[#This Row],[Этап III очки]]+Таблица245[[#This Row],[Этап IV очки]]</f>
        <v>261</v>
      </c>
      <c r="K16" s="142">
        <v>261</v>
      </c>
      <c r="L16" s="119">
        <f>RANK(Таблица245[[#This Row],[Сумма по 3 этапам]],Таблица245[Сумма по 3 этапам],0)</f>
        <v>4</v>
      </c>
      <c r="M16" s="11"/>
    </row>
    <row r="17" spans="1:18" x14ac:dyDescent="0.25">
      <c r="A17" s="7">
        <v>5</v>
      </c>
      <c r="B17" s="80" t="s">
        <v>93</v>
      </c>
      <c r="C17" s="93">
        <v>2004</v>
      </c>
      <c r="D17" s="94" t="s">
        <v>69</v>
      </c>
      <c r="E17" s="82" t="s">
        <v>22</v>
      </c>
      <c r="F17" s="10">
        <v>87</v>
      </c>
      <c r="G17" s="10">
        <v>79</v>
      </c>
      <c r="H17" s="10">
        <v>87</v>
      </c>
      <c r="I17" s="10">
        <v>72</v>
      </c>
      <c r="J17" s="10">
        <f>Таблица245[[#This Row],[Этап I очки]]+Таблица245[[#This Row],[Этап II очки]]+Таблица245[[#This Row],[Этап III очки]]+Таблица245[[#This Row],[Этап IV очки]]</f>
        <v>325</v>
      </c>
      <c r="K17" s="142">
        <v>253</v>
      </c>
      <c r="L17" s="119">
        <f>RANK(Таблица245[[#This Row],[Сумма по 3 этапам]],Таблица245[Сумма по 3 этапам],0)</f>
        <v>5</v>
      </c>
      <c r="M17" s="11"/>
    </row>
    <row r="18" spans="1:18" x14ac:dyDescent="0.25">
      <c r="A18" s="7">
        <v>6</v>
      </c>
      <c r="B18" s="80" t="s">
        <v>96</v>
      </c>
      <c r="C18" s="93">
        <v>2005</v>
      </c>
      <c r="D18" s="94" t="s">
        <v>69</v>
      </c>
      <c r="E18" s="82" t="s">
        <v>27</v>
      </c>
      <c r="F18" s="10">
        <v>79</v>
      </c>
      <c r="G18" s="10">
        <v>72</v>
      </c>
      <c r="H18" s="10">
        <v>0</v>
      </c>
      <c r="I18" s="10">
        <v>63</v>
      </c>
      <c r="J18" s="10">
        <f>Таблица245[[#This Row],[Этап I очки]]+Таблица245[[#This Row],[Этап II очки]]+Таблица245[[#This Row],[Этап III очки]]+Таблица245[[#This Row],[Этап IV очки]]</f>
        <v>214</v>
      </c>
      <c r="K18" s="142">
        <v>214</v>
      </c>
      <c r="L18" s="119">
        <f>RANK(Таблица245[[#This Row],[Сумма по 3 этапам]],Таблица245[Сумма по 3 этапам],0)</f>
        <v>6</v>
      </c>
      <c r="M18" s="11"/>
    </row>
    <row r="19" spans="1:18" ht="30" x14ac:dyDescent="0.25">
      <c r="A19" s="7">
        <v>7</v>
      </c>
      <c r="B19" s="80" t="s">
        <v>99</v>
      </c>
      <c r="C19" s="93">
        <v>2005</v>
      </c>
      <c r="D19" s="94"/>
      <c r="E19" s="82" t="s">
        <v>58</v>
      </c>
      <c r="F19" s="10">
        <v>69</v>
      </c>
      <c r="G19" s="10">
        <v>69</v>
      </c>
      <c r="H19" s="10">
        <v>75</v>
      </c>
      <c r="I19" s="10"/>
      <c r="J19" s="10">
        <f>Таблица245[[#This Row],[Этап I очки]]+Таблица245[[#This Row],[Этап II очки]]+Таблица245[[#This Row],[Этап III очки]]+Таблица245[[#This Row],[Этап IV очки]]</f>
        <v>213</v>
      </c>
      <c r="K19" s="142">
        <f>Таблица245[[#This Row],[Этап I очки]]+Таблица245[[#This Row],[Этап II очки]]+Таблица245[[#This Row],[Этап III очки]]+Таблица245[[#This Row],[Этап IV очки]]</f>
        <v>213</v>
      </c>
      <c r="L19" s="119">
        <f>RANK(Таблица245[[#This Row],[Сумма по 3 этапам]],Таблица245[Сумма по 3 этапам],0)</f>
        <v>7</v>
      </c>
      <c r="M19" s="11"/>
    </row>
    <row r="20" spans="1:18" ht="30" x14ac:dyDescent="0.25">
      <c r="A20" s="7">
        <v>8</v>
      </c>
      <c r="B20" s="80" t="s">
        <v>102</v>
      </c>
      <c r="C20" s="93">
        <v>2004</v>
      </c>
      <c r="D20" s="94"/>
      <c r="E20" s="82" t="s">
        <v>75</v>
      </c>
      <c r="F20" s="10">
        <v>60</v>
      </c>
      <c r="G20" s="10">
        <v>66</v>
      </c>
      <c r="H20" s="10">
        <v>79</v>
      </c>
      <c r="I20" s="10"/>
      <c r="J20" s="10">
        <f>Таблица245[[#This Row],[Этап I очки]]+Таблица245[[#This Row],[Этап II очки]]+Таблица245[[#This Row],[Этап III очки]]+Таблица245[[#This Row],[Этап IV очки]]</f>
        <v>205</v>
      </c>
      <c r="K20" s="142">
        <f>Таблица245[[#This Row],[Этап I очки]]+Таблица245[[#This Row],[Этап II очки]]+Таблица245[[#This Row],[Этап III очки]]+Таблица245[[#This Row],[Этап IV очки]]</f>
        <v>205</v>
      </c>
      <c r="L20" s="119">
        <f>RANK(Таблица245[[#This Row],[Сумма по 3 этапам]],Таблица245[Сумма по 3 этапам],0)</f>
        <v>8</v>
      </c>
      <c r="M20" s="11"/>
    </row>
    <row r="21" spans="1:18" ht="30" x14ac:dyDescent="0.25">
      <c r="A21" s="7">
        <v>9</v>
      </c>
      <c r="B21" s="80" t="s">
        <v>97</v>
      </c>
      <c r="C21" s="93">
        <v>2005</v>
      </c>
      <c r="D21" s="94" t="s">
        <v>69</v>
      </c>
      <c r="E21" s="82" t="s">
        <v>52</v>
      </c>
      <c r="F21" s="10">
        <v>75</v>
      </c>
      <c r="G21" s="10">
        <v>60</v>
      </c>
      <c r="H21" s="10">
        <v>63</v>
      </c>
      <c r="I21" s="10"/>
      <c r="J21" s="10">
        <f>Таблица245[[#This Row],[Этап I очки]]+Таблица245[[#This Row],[Этап II очки]]+Таблица245[[#This Row],[Этап III очки]]+Таблица245[[#This Row],[Этап IV очки]]</f>
        <v>198</v>
      </c>
      <c r="K21" s="142">
        <v>198</v>
      </c>
      <c r="L21" s="119">
        <f>RANK(Таблица245[[#This Row],[Сумма по 3 этапам]],Таблица245[Сумма по 3 этапам],0)</f>
        <v>9</v>
      </c>
      <c r="M21" s="11"/>
    </row>
    <row r="22" spans="1:18" ht="30" x14ac:dyDescent="0.25">
      <c r="A22" s="7">
        <v>10</v>
      </c>
      <c r="B22" s="80" t="s">
        <v>100</v>
      </c>
      <c r="C22" s="93">
        <v>2005</v>
      </c>
      <c r="D22" s="94" t="s">
        <v>69</v>
      </c>
      <c r="E22" s="82" t="s">
        <v>95</v>
      </c>
      <c r="F22" s="10">
        <v>66</v>
      </c>
      <c r="G22" s="10">
        <v>57</v>
      </c>
      <c r="H22" s="10">
        <v>72</v>
      </c>
      <c r="I22" s="10"/>
      <c r="J22" s="10">
        <f>Таблица245[[#This Row],[Этап I очки]]+Таблица245[[#This Row],[Этап II очки]]+Таблица245[[#This Row],[Этап III очки]]+Таблица245[[#This Row],[Этап IV очки]]</f>
        <v>195</v>
      </c>
      <c r="K22" s="174">
        <f>Таблица245[[#This Row],[Этап I очки]]+Таблица245[[#This Row],[Этап II очки]]+Таблица245[[#This Row],[Этап III очки]]+Таблица245[[#This Row],[Этап IV очки]]</f>
        <v>195</v>
      </c>
      <c r="L22" s="162">
        <v>11</v>
      </c>
      <c r="M22" s="150">
        <v>8.4259259259259253E-3</v>
      </c>
      <c r="O22" s="148"/>
      <c r="P22" s="148"/>
      <c r="Q22" s="148"/>
      <c r="R22" s="148"/>
    </row>
    <row r="23" spans="1:18" ht="30" x14ac:dyDescent="0.25">
      <c r="A23" s="7">
        <v>11</v>
      </c>
      <c r="B23" s="80" t="s">
        <v>101</v>
      </c>
      <c r="C23" s="93">
        <v>2004</v>
      </c>
      <c r="D23" s="94"/>
      <c r="E23" s="82" t="s">
        <v>58</v>
      </c>
      <c r="F23" s="10">
        <v>63</v>
      </c>
      <c r="G23" s="10">
        <v>63</v>
      </c>
      <c r="H23" s="10">
        <v>69</v>
      </c>
      <c r="I23" s="10"/>
      <c r="J23" s="10">
        <f>Таблица245[[#This Row],[Этап I очки]]+Таблица245[[#This Row],[Этап II очки]]+Таблица245[[#This Row],[Этап III очки]]+Таблица245[[#This Row],[Этап IV очки]]</f>
        <v>195</v>
      </c>
      <c r="K23" s="174">
        <f>Таблица245[[#This Row],[Этап I очки]]+Таблица245[[#This Row],[Этап II очки]]+Таблица245[[#This Row],[Этап III очки]]+Таблица245[[#This Row],[Этап IV очки]]</f>
        <v>195</v>
      </c>
      <c r="L23" s="162">
        <f>RANK(Таблица245[[#This Row],[Сумма по 3 этапам]],Таблица245[Сумма по 3 этапам],0)</f>
        <v>10</v>
      </c>
      <c r="M23" s="150">
        <v>8.0439814814814818E-3</v>
      </c>
      <c r="O23" s="148"/>
      <c r="P23" s="148"/>
      <c r="Q23" s="148"/>
      <c r="R23" s="148"/>
    </row>
    <row r="24" spans="1:18" x14ac:dyDescent="0.25">
      <c r="A24" s="7">
        <v>12</v>
      </c>
      <c r="B24" s="118" t="s">
        <v>165</v>
      </c>
      <c r="C24" s="161">
        <v>2004</v>
      </c>
      <c r="D24" s="121"/>
      <c r="E24" s="11" t="s">
        <v>25</v>
      </c>
      <c r="F24" s="10">
        <v>0</v>
      </c>
      <c r="G24" s="10">
        <v>83</v>
      </c>
      <c r="H24" s="10">
        <v>0</v>
      </c>
      <c r="I24" s="10">
        <v>83</v>
      </c>
      <c r="J24" s="10">
        <f>Таблица245[[#This Row],[Этап I очки]]+Таблица245[[#This Row],[Этап II очки]]+Таблица245[[#This Row],[Этап III очки]]+Таблица245[[#This Row],[Этап IV очки]]</f>
        <v>166</v>
      </c>
      <c r="K24" s="142">
        <f>Таблица245[[#This Row],[Этап I очки]]+Таблица245[[#This Row],[Этап II очки]]+Таблица245[[#This Row],[Этап III очки]]+Таблица245[[#This Row],[Этап IV очки]]</f>
        <v>166</v>
      </c>
      <c r="L24" s="119">
        <f>RANK(Таблица245[[#This Row],[Сумма по 3 этапам]],Таблица245[Сумма по 3 этапам],0)</f>
        <v>12</v>
      </c>
      <c r="M24" s="11"/>
    </row>
    <row r="25" spans="1:18" ht="20.25" customHeight="1" thickBot="1" x14ac:dyDescent="0.3">
      <c r="A25" s="7">
        <v>13</v>
      </c>
      <c r="B25" s="100" t="s">
        <v>98</v>
      </c>
      <c r="C25" s="101">
        <v>2005</v>
      </c>
      <c r="D25" s="102"/>
      <c r="E25" s="103" t="s">
        <v>75</v>
      </c>
      <c r="F25" s="10">
        <v>72</v>
      </c>
      <c r="G25" s="10">
        <v>0</v>
      </c>
      <c r="H25" s="10">
        <v>66</v>
      </c>
      <c r="I25" s="10"/>
      <c r="J25" s="10">
        <f>Таблица245[[#This Row],[Этап I очки]]+Таблица245[[#This Row],[Этап II очки]]+Таблица245[[#This Row],[Этап III очки]]+Таблица245[[#This Row],[Этап IV очки]]</f>
        <v>138</v>
      </c>
      <c r="K25" s="142">
        <f>Таблица245[[#This Row],[Этап I очки]]+Таблица245[[#This Row],[Этап II очки]]+Таблица245[[#This Row],[Этап III очки]]+Таблица245[[#This Row],[Этап IV очки]]</f>
        <v>138</v>
      </c>
      <c r="L25" s="119">
        <f>RANK(Таблица245[[#This Row],[Сумма по 3 этапам]],Таблица245[Сумма по 3 этапам],0)</f>
        <v>13</v>
      </c>
      <c r="M25" s="11"/>
    </row>
    <row r="26" spans="1:18" x14ac:dyDescent="0.25">
      <c r="A26" s="7">
        <v>14</v>
      </c>
      <c r="B26" s="10" t="s">
        <v>166</v>
      </c>
      <c r="C26" s="121">
        <v>2004</v>
      </c>
      <c r="D26" s="121" t="s">
        <v>139</v>
      </c>
      <c r="E26" s="10" t="s">
        <v>150</v>
      </c>
      <c r="F26" s="10">
        <v>0</v>
      </c>
      <c r="G26" s="10">
        <v>75</v>
      </c>
      <c r="H26" s="10">
        <v>60</v>
      </c>
      <c r="I26" s="10"/>
      <c r="J26" s="10">
        <f>Таблица245[[#This Row],[Этап I очки]]+Таблица245[[#This Row],[Этап II очки]]+Таблица245[[#This Row],[Этап III очки]]+Таблица245[[#This Row],[Этап IV очки]]</f>
        <v>135</v>
      </c>
      <c r="K26" s="142">
        <f>Таблица245[[#This Row],[Этап I очки]]+Таблица245[[#This Row],[Этап II очки]]+Таблица245[[#This Row],[Этап III очки]]+Таблица245[[#This Row],[Этап IV очки]]</f>
        <v>135</v>
      </c>
      <c r="L26" s="119">
        <f>RANK(Таблица245[[#This Row],[Сумма по 3 этапам]],Таблица245[Сумма по 3 этапам],0)</f>
        <v>14</v>
      </c>
      <c r="M26" s="11"/>
    </row>
    <row r="27" spans="1:18" x14ac:dyDescent="0.25">
      <c r="A27" s="7">
        <v>15</v>
      </c>
      <c r="B27" s="10" t="s">
        <v>241</v>
      </c>
      <c r="C27" s="121">
        <v>2004</v>
      </c>
      <c r="D27" s="121" t="s">
        <v>72</v>
      </c>
      <c r="E27" s="10" t="s">
        <v>211</v>
      </c>
      <c r="F27" s="10"/>
      <c r="G27" s="10"/>
      <c r="H27" s="10"/>
      <c r="I27" s="10">
        <v>100</v>
      </c>
      <c r="J27" s="10">
        <f>Таблица245[[#This Row],[Этап I очки]]+Таблица245[[#This Row],[Этап II очки]]+Таблица245[[#This Row],[Этап III очки]]+Таблица245[[#This Row],[Этап IV очки]]</f>
        <v>100</v>
      </c>
      <c r="K27" s="142">
        <f>Таблица245[[#This Row],[Этап I очки]]+Таблица245[[#This Row],[Этап II очки]]+Таблица245[[#This Row],[Этап III очки]]+Таблица245[[#This Row],[Этап IV очки]]</f>
        <v>100</v>
      </c>
      <c r="L27" s="119">
        <f>RANK(Таблица245[[#This Row],[Сумма по 3 этапам]],Таблица245[Сумма по 3 этапам],0)</f>
        <v>15</v>
      </c>
      <c r="M27" s="11"/>
    </row>
    <row r="28" spans="1:18" x14ac:dyDescent="0.25">
      <c r="A28" s="7">
        <v>16</v>
      </c>
      <c r="B28" s="10" t="s">
        <v>242</v>
      </c>
      <c r="C28" s="121">
        <v>2004</v>
      </c>
      <c r="D28" s="121" t="s">
        <v>72</v>
      </c>
      <c r="E28" s="10" t="s">
        <v>211</v>
      </c>
      <c r="F28" s="10"/>
      <c r="G28" s="10"/>
      <c r="H28" s="10"/>
      <c r="I28" s="10">
        <v>91</v>
      </c>
      <c r="J28" s="119">
        <f>Таблица245[[#This Row],[Этап I очки]]+Таблица245[[#This Row],[Этап II очки]]+Таблица245[[#This Row],[Этап III очки]]+Таблица245[[#This Row],[Этап IV очки]]</f>
        <v>91</v>
      </c>
      <c r="K28" s="157">
        <f>Таблица245[[#This Row],[Этап I очки]]+Таблица245[[#This Row],[Этап II очки]]+Таблица245[[#This Row],[Этап III очки]]+Таблица245[[#This Row],[Этап IV очки]]</f>
        <v>91</v>
      </c>
      <c r="L28" s="119">
        <f>RANK(Таблица245[[#This Row],[Сумма по 3 этапам]],Таблица245[Сумма по 3 этапам],0)</f>
        <v>16</v>
      </c>
      <c r="M28" s="11"/>
    </row>
    <row r="29" spans="1:18" ht="16.5" customHeight="1" x14ac:dyDescent="0.25">
      <c r="A29" s="7">
        <v>17</v>
      </c>
      <c r="B29" s="10" t="s">
        <v>243</v>
      </c>
      <c r="C29" s="121">
        <v>2004</v>
      </c>
      <c r="D29" s="121" t="s">
        <v>72</v>
      </c>
      <c r="E29" s="11" t="s">
        <v>211</v>
      </c>
      <c r="F29" s="10"/>
      <c r="G29" s="10"/>
      <c r="H29" s="10"/>
      <c r="I29" s="10">
        <v>87</v>
      </c>
      <c r="J29" s="119">
        <f>Таблица245[[#This Row],[Этап I очки]]+Таблица245[[#This Row],[Этап II очки]]+Таблица245[[#This Row],[Этап III очки]]+Таблица245[[#This Row],[Этап IV очки]]</f>
        <v>87</v>
      </c>
      <c r="K29" s="157">
        <f>Таблица245[[#This Row],[Этап I очки]]+Таблица245[[#This Row],[Этап II очки]]+Таблица245[[#This Row],[Этап III очки]]+Таблица245[[#This Row],[Этап IV очки]]</f>
        <v>87</v>
      </c>
      <c r="L29" s="119">
        <f>RANK(Таблица245[[#This Row],[Сумма по 3 этапам]],Таблица245[Сумма по 3 этапам],0)</f>
        <v>17</v>
      </c>
      <c r="M29" s="11"/>
    </row>
    <row r="30" spans="1:18" x14ac:dyDescent="0.25">
      <c r="A30" s="7">
        <v>18</v>
      </c>
      <c r="B30" s="10" t="s">
        <v>244</v>
      </c>
      <c r="C30" s="121">
        <v>2005</v>
      </c>
      <c r="D30" s="121"/>
      <c r="E30" s="10" t="s">
        <v>211</v>
      </c>
      <c r="F30" s="10"/>
      <c r="G30" s="10"/>
      <c r="H30" s="10"/>
      <c r="I30" s="10">
        <v>72</v>
      </c>
      <c r="J30" s="119">
        <f>Таблица245[[#This Row],[Этап I очки]]+Таблица245[[#This Row],[Этап II очки]]+Таблица245[[#This Row],[Этап III очки]]+Таблица245[[#This Row],[Этап IV очки]]</f>
        <v>72</v>
      </c>
      <c r="K30" s="157">
        <f>Таблица245[[#This Row],[Этап I очки]]+Таблица245[[#This Row],[Этап II очки]]+Таблица245[[#This Row],[Этап III очки]]+Таблица245[[#This Row],[Этап IV очки]]</f>
        <v>72</v>
      </c>
      <c r="L30" s="119">
        <f>RANK(Таблица245[[#This Row],[Сумма по 3 этапам]],Таблица245[Сумма по 3 этапам],0)</f>
        <v>18</v>
      </c>
      <c r="M30" s="11"/>
    </row>
    <row r="31" spans="1:18" x14ac:dyDescent="0.25">
      <c r="A31" s="7">
        <v>19</v>
      </c>
      <c r="B31" s="8" t="s">
        <v>245</v>
      </c>
      <c r="C31" s="120">
        <v>2005</v>
      </c>
      <c r="D31" s="120"/>
      <c r="E31" s="8" t="s">
        <v>228</v>
      </c>
      <c r="F31" s="8"/>
      <c r="G31" s="8"/>
      <c r="H31" s="8"/>
      <c r="I31" s="8">
        <v>66</v>
      </c>
      <c r="J31" s="135">
        <f>Таблица245[[#This Row],[Этап I очки]]+Таблица245[[#This Row],[Этап II очки]]+Таблица245[[#This Row],[Этап III очки]]+Таблица245[[#This Row],[Этап IV очки]]</f>
        <v>66</v>
      </c>
      <c r="K31" s="158">
        <f>Таблица245[[#This Row],[Этап I очки]]+Таблица245[[#This Row],[Этап II очки]]+Таблица245[[#This Row],[Этап III очки]]+Таблица245[[#This Row],[Этап IV очки]]</f>
        <v>66</v>
      </c>
      <c r="L31" s="135">
        <f>RANK(Таблица245[[#This Row],[Сумма по 3 этапам]],Таблица245[Сумма по 3 этапам],0)</f>
        <v>19</v>
      </c>
      <c r="M31" s="9"/>
    </row>
    <row r="32" spans="1:18" x14ac:dyDescent="0.25">
      <c r="A32" s="7">
        <v>20</v>
      </c>
      <c r="B32" s="8" t="s">
        <v>246</v>
      </c>
      <c r="C32" s="120">
        <v>2005</v>
      </c>
      <c r="D32" s="120" t="s">
        <v>72</v>
      </c>
      <c r="E32" s="8" t="s">
        <v>211</v>
      </c>
      <c r="F32" s="8"/>
      <c r="G32" s="8"/>
      <c r="H32" s="8"/>
      <c r="I32" s="8">
        <v>60</v>
      </c>
      <c r="J32" s="135">
        <f>Таблица245[[#This Row],[Этап I очки]]+Таблица245[[#This Row],[Этап II очки]]+Таблица245[[#This Row],[Этап III очки]]+Таблица245[[#This Row],[Этап IV очки]]</f>
        <v>60</v>
      </c>
      <c r="K32" s="158">
        <f>Таблица245[[#This Row],[Этап I очки]]+Таблица245[[#This Row],[Этап II очки]]+Таблица245[[#This Row],[Этап III очки]]+Таблица245[[#This Row],[Этап IV очки]]</f>
        <v>60</v>
      </c>
      <c r="L32" s="135">
        <f>RANK(Таблица245[[#This Row],[Сумма по 3 этапам]],Таблица245[Сумма по 3 этапам],0)</f>
        <v>20</v>
      </c>
      <c r="M32" s="9"/>
    </row>
    <row r="33" spans="1:13" ht="30" x14ac:dyDescent="0.25">
      <c r="A33" s="7">
        <v>21</v>
      </c>
      <c r="B33" s="159" t="s">
        <v>103</v>
      </c>
      <c r="C33" s="160">
        <v>2005</v>
      </c>
      <c r="D33" s="160" t="s">
        <v>69</v>
      </c>
      <c r="E33" s="136" t="s">
        <v>95</v>
      </c>
      <c r="F33" s="8">
        <v>57</v>
      </c>
      <c r="G33" s="8">
        <v>0</v>
      </c>
      <c r="H33" s="8">
        <v>0</v>
      </c>
      <c r="I33" s="8"/>
      <c r="J33" s="8">
        <f>Таблица245[[#This Row],[Этап I очки]]+Таблица245[[#This Row],[Этап II очки]]+Таблица245[[#This Row],[Этап III очки]]+Таблица245[[#This Row],[Этап IV очки]]</f>
        <v>57</v>
      </c>
      <c r="K33" s="141">
        <f>Таблица245[[#This Row],[Этап I очки]]+Таблица245[[#This Row],[Этап II очки]]+Таблица245[[#This Row],[Этап III очки]]+Таблица245[[#This Row],[Этап IV очки]]</f>
        <v>57</v>
      </c>
      <c r="L33" s="135">
        <f>RANK(Таблица245[[#This Row],[Сумма по 3 этапам]],Таблица245[Сумма по 3 этапам],0)</f>
        <v>21</v>
      </c>
      <c r="M33" s="9"/>
    </row>
    <row r="34" spans="1:13" ht="30" x14ac:dyDescent="0.25">
      <c r="A34" s="7">
        <v>22</v>
      </c>
      <c r="B34" s="8" t="s">
        <v>204</v>
      </c>
      <c r="C34" s="120">
        <v>2004</v>
      </c>
      <c r="D34" s="120" t="s">
        <v>139</v>
      </c>
      <c r="E34" s="136" t="s">
        <v>58</v>
      </c>
      <c r="F34" s="8"/>
      <c r="G34" s="8"/>
      <c r="H34" s="8">
        <v>57</v>
      </c>
      <c r="I34" s="8"/>
      <c r="J34" s="8">
        <f>Таблица245[[#This Row],[Этап I очки]]+Таблица245[[#This Row],[Этап II очки]]+Таблица245[[#This Row],[Этап III очки]]+Таблица245[[#This Row],[Этап IV очки]]</f>
        <v>57</v>
      </c>
      <c r="K34" s="141">
        <f>Таблица245[[#This Row],[Этап I очки]]+Таблица245[[#This Row],[Этап II очки]]+Таблица245[[#This Row],[Этап III очки]]+Таблица245[[#This Row],[Этап IV очки]]</f>
        <v>57</v>
      </c>
      <c r="L34" s="135">
        <f>RANK(Таблица245[[#This Row],[Сумма по 3 этапам]],Таблица245[Сумма по 3 этапам],0)</f>
        <v>21</v>
      </c>
      <c r="M34" s="9"/>
    </row>
    <row r="35" spans="1:13" x14ac:dyDescent="0.25">
      <c r="A35" s="7">
        <v>23</v>
      </c>
      <c r="B35" s="8" t="s">
        <v>247</v>
      </c>
      <c r="C35" s="120">
        <v>2005</v>
      </c>
      <c r="D35" s="120"/>
      <c r="E35" s="8" t="s">
        <v>211</v>
      </c>
      <c r="F35" s="8"/>
      <c r="G35" s="8"/>
      <c r="H35" s="8"/>
      <c r="I35" s="8">
        <v>57</v>
      </c>
      <c r="J35" s="135">
        <f>Таблица245[[#This Row],[Этап I очки]]+Таблица245[[#This Row],[Этап II очки]]+Таблица245[[#This Row],[Этап III очки]]+Таблица245[[#This Row],[Этап IV очки]]</f>
        <v>57</v>
      </c>
      <c r="K35" s="158">
        <f>Таблица245[[#This Row],[Этап I очки]]+Таблица245[[#This Row],[Этап II очки]]+Таблица245[[#This Row],[Этап III очки]]+Таблица245[[#This Row],[Этап IV очки]]</f>
        <v>57</v>
      </c>
      <c r="L35" s="135">
        <f>RANK(Таблица245[[#This Row],[Сумма по 3 этапам]],Таблица245[Сумма по 3 этапам],0)</f>
        <v>21</v>
      </c>
      <c r="M35" s="9"/>
    </row>
    <row r="36" spans="1:13" x14ac:dyDescent="0.25">
      <c r="A36" s="7">
        <v>24</v>
      </c>
      <c r="B36" s="8" t="s">
        <v>167</v>
      </c>
      <c r="C36" s="120">
        <v>2005</v>
      </c>
      <c r="D36" s="120" t="s">
        <v>139</v>
      </c>
      <c r="E36" s="8" t="s">
        <v>168</v>
      </c>
      <c r="F36" s="8"/>
      <c r="G36" s="8">
        <v>54</v>
      </c>
      <c r="H36" s="8">
        <v>0</v>
      </c>
      <c r="I36" s="8"/>
      <c r="J36" s="8">
        <f>Таблица245[[#This Row],[Этап I очки]]+Таблица245[[#This Row],[Этап II очки]]+Таблица245[[#This Row],[Этап III очки]]+Таблица245[[#This Row],[Этап IV очки]]</f>
        <v>54</v>
      </c>
      <c r="K36" s="141">
        <f>Таблица245[[#This Row],[Этап I очки]]+Таблица245[[#This Row],[Этап II очки]]+Таблица245[[#This Row],[Этап III очки]]+Таблица245[[#This Row],[Этап IV очки]]</f>
        <v>54</v>
      </c>
      <c r="L36" s="135">
        <f>RANK(Таблица245[[#This Row],[Сумма по 3 этапам]],Таблица245[Сумма по 3 этапам],0)</f>
        <v>24</v>
      </c>
      <c r="M36" s="9"/>
    </row>
    <row r="37" spans="1:13" x14ac:dyDescent="0.25">
      <c r="A37" s="7">
        <v>25</v>
      </c>
      <c r="B37" s="8" t="s">
        <v>248</v>
      </c>
      <c r="C37" s="120">
        <v>2005</v>
      </c>
      <c r="D37" s="120"/>
      <c r="E37" s="8" t="s">
        <v>211</v>
      </c>
      <c r="F37" s="8"/>
      <c r="G37" s="8"/>
      <c r="H37" s="8"/>
      <c r="I37" s="8">
        <v>54</v>
      </c>
      <c r="J37" s="135">
        <f>Таблица245[[#This Row],[Этап I очки]]+Таблица245[[#This Row],[Этап II очки]]+Таблица245[[#This Row],[Этап III очки]]+Таблица245[[#This Row],[Этап IV очки]]</f>
        <v>54</v>
      </c>
      <c r="K37" s="158">
        <f>Таблица245[[#This Row],[Этап I очки]]+Таблица245[[#This Row],[Этап II очки]]+Таблица245[[#This Row],[Этап III очки]]+Таблица245[[#This Row],[Этап IV очки]]</f>
        <v>54</v>
      </c>
      <c r="L37" s="135">
        <f>RANK(Таблица245[[#This Row],[Сумма по 3 этапам]],Таблица245[Сумма по 3 этапам],0)</f>
        <v>24</v>
      </c>
      <c r="M37" s="9"/>
    </row>
    <row r="38" spans="1:13" x14ac:dyDescent="0.25">
      <c r="A38" s="7">
        <v>26</v>
      </c>
      <c r="B38" s="8" t="s">
        <v>249</v>
      </c>
      <c r="C38" s="120">
        <v>2005</v>
      </c>
      <c r="D38" s="120"/>
      <c r="E38" s="8" t="s">
        <v>211</v>
      </c>
      <c r="F38" s="8"/>
      <c r="G38" s="8"/>
      <c r="H38" s="8"/>
      <c r="I38" s="8">
        <v>51</v>
      </c>
      <c r="J38" s="135">
        <f>Таблица245[[#This Row],[Этап I очки]]+Таблица245[[#This Row],[Этап II очки]]+Таблица245[[#This Row],[Этап III очки]]+Таблица245[[#This Row],[Этап IV очки]]</f>
        <v>51</v>
      </c>
      <c r="K38" s="158">
        <f>Таблица245[[#This Row],[Этап I очки]]+Таблица245[[#This Row],[Этап II очки]]+Таблица245[[#This Row],[Этап III очки]]+Таблица245[[#This Row],[Этап IV очки]]</f>
        <v>51</v>
      </c>
      <c r="L38" s="135">
        <f>RANK(Таблица245[[#This Row],[Сумма по 3 этапам]],Таблица245[Сумма по 3 этапам],0)</f>
        <v>26</v>
      </c>
      <c r="M38" s="9"/>
    </row>
    <row r="39" spans="1:13" x14ac:dyDescent="0.25">
      <c r="A39" s="7">
        <v>27</v>
      </c>
      <c r="B39" s="8" t="s">
        <v>250</v>
      </c>
      <c r="C39" s="120">
        <v>2005</v>
      </c>
      <c r="D39" s="120"/>
      <c r="E39" s="8" t="s">
        <v>211</v>
      </c>
      <c r="F39" s="8"/>
      <c r="G39" s="8"/>
      <c r="H39" s="8"/>
      <c r="I39" s="8">
        <v>48</v>
      </c>
      <c r="J39" s="135">
        <f>Таблица245[[#This Row],[Этап I очки]]+Таблица245[[#This Row],[Этап II очки]]+Таблица245[[#This Row],[Этап III очки]]+Таблица245[[#This Row],[Этап IV очки]]</f>
        <v>48</v>
      </c>
      <c r="K39" s="158">
        <f>Таблица245[[#This Row],[Этап I очки]]+Таблица245[[#This Row],[Этап II очки]]+Таблица245[[#This Row],[Этап III очки]]+Таблица245[[#This Row],[Этап IV очки]]</f>
        <v>48</v>
      </c>
      <c r="L39" s="135">
        <f>RANK(Таблица245[[#This Row],[Сумма по 3 этапам]],Таблица245[Сумма по 3 этапам],0)</f>
        <v>27</v>
      </c>
      <c r="M39" s="9"/>
    </row>
    <row r="40" spans="1:13" x14ac:dyDescent="0.25">
      <c r="A40" s="7">
        <v>28</v>
      </c>
      <c r="B40" s="8" t="s">
        <v>251</v>
      </c>
      <c r="C40" s="120">
        <v>2005</v>
      </c>
      <c r="D40" s="120"/>
      <c r="E40" s="8" t="s">
        <v>228</v>
      </c>
      <c r="F40" s="8"/>
      <c r="G40" s="8"/>
      <c r="H40" s="8"/>
      <c r="I40" s="8">
        <v>0</v>
      </c>
      <c r="J40" s="135">
        <f>Таблица245[[#This Row],[Этап I очки]]+Таблица245[[#This Row],[Этап II очки]]+Таблица245[[#This Row],[Этап III очки]]+Таблица245[[#This Row],[Этап IV очки]]</f>
        <v>0</v>
      </c>
      <c r="K40" s="158">
        <f>Таблица245[[#This Row],[Этап I очки]]+Таблица245[[#This Row],[Этап II очки]]+Таблица245[[#This Row],[Этап III очки]]+Таблица245[[#This Row],[Этап IV очки]]</f>
        <v>0</v>
      </c>
      <c r="L40" s="135">
        <f>RANK(Таблица245[[#This Row],[Сумма по 3 этапам]],Таблица245[Сумма по 3 этапам],0)</f>
        <v>28</v>
      </c>
      <c r="M40" s="9"/>
    </row>
    <row r="41" spans="1:13" x14ac:dyDescent="0.25">
      <c r="A41" s="151"/>
      <c r="B41" s="151"/>
      <c r="C41" s="206"/>
      <c r="D41" s="206"/>
      <c r="E41" s="151"/>
      <c r="F41" s="151"/>
      <c r="G41" s="151"/>
      <c r="H41" s="151"/>
      <c r="I41" s="151"/>
      <c r="J41" s="155"/>
      <c r="K41" s="207"/>
      <c r="L41" s="155"/>
      <c r="M41" s="151"/>
    </row>
    <row r="42" spans="1:13" x14ac:dyDescent="0.25">
      <c r="B42" s="15" t="s">
        <v>18</v>
      </c>
      <c r="C42" s="1"/>
      <c r="D42" s="1"/>
      <c r="E42" s="2"/>
    </row>
    <row r="43" spans="1:13" x14ac:dyDescent="0.25">
      <c r="B43" s="15" t="s">
        <v>19</v>
      </c>
      <c r="C43" s="1"/>
      <c r="D43" s="1"/>
      <c r="E43" s="2"/>
    </row>
  </sheetData>
  <mergeCells count="8">
    <mergeCell ref="A10:M10"/>
    <mergeCell ref="A2:M2"/>
    <mergeCell ref="A3:M3"/>
    <mergeCell ref="A4:M4"/>
    <mergeCell ref="A5:M5"/>
    <mergeCell ref="A6:M6"/>
    <mergeCell ref="A8:M8"/>
    <mergeCell ref="I9:M9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4КЛ Ж</vt:lpstr>
      <vt:lpstr>4КЛ М</vt:lpstr>
      <vt:lpstr>3КЛ Ю 16-18 </vt:lpstr>
      <vt:lpstr>3КЛ Ю 14-15 </vt:lpstr>
      <vt:lpstr>3КЛ Д 16-18 </vt:lpstr>
      <vt:lpstr>3КЛ Д 14-15 </vt:lpstr>
      <vt:lpstr>2КЛ Ю 16-18</vt:lpstr>
      <vt:lpstr>2КЛ Ю 14-15</vt:lpstr>
      <vt:lpstr>2КЛ М 12-13 </vt:lpstr>
      <vt:lpstr>2КЛ М 10-11 </vt:lpstr>
      <vt:lpstr>2КЛ Д 16-18</vt:lpstr>
      <vt:lpstr>2КЛ Д 14-15</vt:lpstr>
      <vt:lpstr>2КЛ  д 12-13</vt:lpstr>
      <vt:lpstr>2КЛ Д 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2017-03-22T06:45:34Z</dcterms:modified>
</cp:coreProperties>
</file>